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-15" yWindow="-15" windowWidth="11475" windowHeight="10920" tabRatio="784" firstSheet="9" activeTab="17"/>
  </bookViews>
  <sheets>
    <sheet name="FCTTKP" sheetId="12" state="hidden" r:id="rId1"/>
    <sheet name="RBMSYN" sheetId="11" state="hidden" r:id="rId2"/>
    <sheet name="台帐封面" sheetId="28" r:id="rId3"/>
    <sheet name="报告书" sheetId="29" r:id="rId4"/>
    <sheet name="规范内容及要求（参考）" sheetId="13" r:id="rId5"/>
    <sheet name="决算1" sheetId="14" r:id="rId6"/>
    <sheet name="预算2" sheetId="1" r:id="rId7"/>
    <sheet name="村干部报酬3" sheetId="5" r:id="rId8"/>
    <sheet name="困难农户补助4" sheetId="16" r:id="rId9"/>
    <sheet name="三大合作分红5" sheetId="7" r:id="rId10"/>
    <sheet name="代收代管资金6" sheetId="33" r:id="rId11"/>
    <sheet name="债权7" sheetId="8" r:id="rId12"/>
    <sheet name="债务8" sheetId="15" r:id="rId13"/>
    <sheet name="收支预算执行9" sheetId="22" r:id="rId14"/>
    <sheet name="资产负债表10" sheetId="3" r:id="rId15"/>
    <sheet name="收益分配表11" sheetId="17" r:id="rId16"/>
    <sheet name="固定资产12" sheetId="2" r:id="rId17"/>
    <sheet name="合同收缴13" sheetId="6" r:id="rId18"/>
    <sheet name="生态补偿资金使用14" sheetId="30" r:id="rId19"/>
    <sheet name="公共服务开支补助资金使用15" sheetId="31" r:id="rId20"/>
    <sheet name="薄弱村扶贫慰问资金使用16" sheetId="32" r:id="rId21"/>
    <sheet name="专项资金使用方案17" sheetId="19" r:id="rId22"/>
    <sheet name="涉农补贴18" sheetId="21" r:id="rId23"/>
    <sheet name="集体拆迁、征用补偿款19" sheetId="4" r:id="rId24"/>
    <sheet name="农户征地补偿费20" sheetId="23" r:id="rId25"/>
    <sheet name="重大项目招标发包21" sheetId="26" r:id="rId26"/>
    <sheet name="项目工程建设22" sheetId="9" r:id="rId27"/>
    <sheet name="农户建房宅基地（商品房安置）23" sheetId="24" r:id="rId28"/>
    <sheet name="固定资产购置24" sheetId="25" r:id="rId29"/>
    <sheet name="计划生育奖励25" sheetId="27" r:id="rId30"/>
  </sheets>
  <definedNames>
    <definedName name="_xlnm.Print_Titles" localSheetId="11">债权7!$1:$4</definedName>
    <definedName name="_xlnm.Print_Titles" localSheetId="12">债务8!$1:$4</definedName>
  </definedNames>
  <calcPr calcId="125725"/>
</workbook>
</file>

<file path=xl/calcChain.xml><?xml version="1.0" encoding="utf-8"?>
<calcChain xmlns="http://schemas.openxmlformats.org/spreadsheetml/2006/main">
  <c r="G36" i="6"/>
  <c r="J36"/>
  <c r="I36"/>
  <c r="J15"/>
  <c r="F15"/>
  <c r="M22" i="22"/>
  <c r="M36"/>
  <c r="E25"/>
  <c r="E51"/>
  <c r="F41"/>
  <c r="E41"/>
  <c r="F25"/>
  <c r="E8"/>
  <c r="E10"/>
  <c r="F11"/>
  <c r="E11"/>
  <c r="C66" i="15"/>
  <c r="E66"/>
  <c r="E39" i="8"/>
  <c r="E40"/>
  <c r="C40"/>
  <c r="C31"/>
  <c r="E31"/>
  <c r="C39"/>
  <c r="F51" i="22" l="1"/>
  <c r="L11"/>
  <c r="L51"/>
  <c r="L36"/>
  <c r="L22"/>
  <c r="L21"/>
  <c r="M11"/>
  <c r="L19"/>
  <c r="F36" i="6"/>
  <c r="H36"/>
  <c r="I27"/>
  <c r="I26" l="1"/>
  <c r="I25" l="1"/>
  <c r="I24"/>
  <c r="J35"/>
  <c r="J34"/>
  <c r="I7"/>
  <c r="E11" i="1" l="1"/>
  <c r="E71" i="15" l="1"/>
  <c r="C71"/>
  <c r="J25" i="6"/>
  <c r="J24"/>
  <c r="J19"/>
  <c r="J18"/>
  <c r="J20"/>
  <c r="J21"/>
  <c r="J22"/>
  <c r="J23"/>
  <c r="J26"/>
  <c r="J27"/>
  <c r="J28"/>
  <c r="J29"/>
  <c r="J30"/>
  <c r="J31"/>
  <c r="J32"/>
  <c r="J33"/>
  <c r="J8"/>
  <c r="J9"/>
  <c r="J10"/>
  <c r="J11"/>
  <c r="J12"/>
  <c r="J13"/>
  <c r="J14"/>
  <c r="J16"/>
  <c r="J17"/>
  <c r="J7"/>
  <c r="F22" i="22" l="1"/>
  <c r="G22"/>
  <c r="D36" i="6"/>
  <c r="M53" i="22"/>
  <c r="L4"/>
  <c r="E54"/>
  <c r="E45"/>
  <c r="E22"/>
  <c r="E18"/>
  <c r="E15"/>
  <c r="N53"/>
  <c r="N51" s="1"/>
  <c r="M51"/>
  <c r="M40"/>
  <c r="N40"/>
  <c r="N36" s="1"/>
  <c r="N22"/>
  <c r="N13"/>
  <c r="N11" s="1"/>
  <c r="M13"/>
  <c r="N4"/>
  <c r="M4"/>
  <c r="G54"/>
  <c r="F54"/>
  <c r="G45"/>
  <c r="F45"/>
  <c r="G41"/>
  <c r="G25"/>
  <c r="G18"/>
  <c r="F18"/>
  <c r="G15"/>
  <c r="F15"/>
  <c r="F10" s="1"/>
  <c r="F8" s="1"/>
  <c r="G11"/>
  <c r="J4" i="14"/>
  <c r="E11"/>
  <c r="J11"/>
  <c r="J13"/>
  <c r="E15"/>
  <c r="E18"/>
  <c r="E22"/>
  <c r="J22"/>
  <c r="E25"/>
  <c r="J36"/>
  <c r="J40"/>
  <c r="E41"/>
  <c r="E45"/>
  <c r="J51"/>
  <c r="J53"/>
  <c r="E54"/>
  <c r="J4" i="1"/>
  <c r="J11"/>
  <c r="J13"/>
  <c r="E15"/>
  <c r="E18"/>
  <c r="E22"/>
  <c r="J22"/>
  <c r="E25"/>
  <c r="J40"/>
  <c r="J36" s="1"/>
  <c r="E41"/>
  <c r="E45"/>
  <c r="J53"/>
  <c r="J51" s="1"/>
  <c r="E54"/>
  <c r="B20" i="7"/>
  <c r="C20"/>
  <c r="D20"/>
  <c r="F20"/>
  <c r="E8" i="30"/>
  <c r="K8"/>
  <c r="Q8"/>
  <c r="D8" s="1"/>
  <c r="AF8" s="1"/>
  <c r="AA8"/>
  <c r="E6" i="31"/>
  <c r="D6" s="1"/>
  <c r="K6"/>
  <c r="K7" i="32"/>
  <c r="F6" i="22" l="1"/>
  <c r="E51" i="14"/>
  <c r="E10" i="1"/>
  <c r="E6" s="1"/>
  <c r="E10" i="14"/>
  <c r="G51" i="22"/>
  <c r="G10"/>
  <c r="G8" s="1"/>
  <c r="E8" i="14"/>
  <c r="E6"/>
  <c r="E4"/>
  <c r="J56" s="1"/>
  <c r="E51" i="1"/>
  <c r="F4" i="22" l="1"/>
  <c r="M56" s="1"/>
  <c r="E8" i="1"/>
  <c r="G4" i="22"/>
  <c r="E4" i="1"/>
  <c r="J56" s="1"/>
  <c r="L56" i="22"/>
  <c r="G6"/>
  <c r="N56"/>
</calcChain>
</file>

<file path=xl/comments1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<sst xmlns="http://schemas.openxmlformats.org/spreadsheetml/2006/main" count="1264" uniqueCount="741">
  <si>
    <t>村务公开资料和民主理财活动</t>
  </si>
  <si>
    <t>台   帐</t>
  </si>
  <si>
    <t>中共昆山市委农村工作办公室印制</t>
  </si>
  <si>
    <t>昆山市村级民主理财报告书</t>
  </si>
  <si>
    <t>填报单位：</t>
  </si>
  <si>
    <t>时　间</t>
  </si>
  <si>
    <t>地点</t>
  </si>
  <si>
    <t>召集人</t>
  </si>
  <si>
    <t>村参加人员</t>
  </si>
  <si>
    <t>上期理财</t>
  </si>
  <si>
    <t>意见处理</t>
  </si>
  <si>
    <t>答复情况</t>
  </si>
  <si>
    <t>本期理财</t>
  </si>
  <si>
    <t>内　　容</t>
  </si>
  <si>
    <t>本期理财情况：</t>
  </si>
  <si>
    <t>基本情况、</t>
  </si>
  <si>
    <t>存在问题、</t>
  </si>
  <si>
    <t>意见建议等。</t>
  </si>
  <si>
    <t>理财小组</t>
  </si>
  <si>
    <t>成员签字</t>
  </si>
  <si>
    <t>记录人签字</t>
  </si>
  <si>
    <r>
      <t xml:space="preserve">  </t>
    </r>
    <r>
      <rPr>
        <b/>
        <sz val="11"/>
        <rFont val="宋体"/>
        <family val="3"/>
        <charset val="134"/>
      </rPr>
      <t>此表一式三份：镇（区）经济服务中心、村民委员会、民主理财小组各执一份</t>
    </r>
  </si>
  <si>
    <t>序号</t>
  </si>
  <si>
    <t>表名</t>
  </si>
  <si>
    <t>类型</t>
  </si>
  <si>
    <t>上年度收支决算表</t>
  </si>
  <si>
    <t>第一季度</t>
  </si>
  <si>
    <t>本年度收支预算表</t>
  </si>
  <si>
    <t>村干部报酬公布表</t>
  </si>
  <si>
    <t>困难农户补助</t>
  </si>
  <si>
    <t>上年度村级三大合作社分红情况</t>
  </si>
  <si>
    <t>代收代管资金情况公布表</t>
  </si>
  <si>
    <t>债权明细公布表</t>
  </si>
  <si>
    <t>第二、四季度</t>
  </si>
  <si>
    <t>债务明细公布表</t>
  </si>
  <si>
    <t>收支预算执行完成情况表</t>
  </si>
  <si>
    <t>第二、三、四季度</t>
  </si>
  <si>
    <t>村级资产负债情况公布表</t>
  </si>
  <si>
    <t>第四季度</t>
  </si>
  <si>
    <t>村级收益分配情况公布表</t>
  </si>
  <si>
    <t>固定资产情况公布表</t>
  </si>
  <si>
    <t>合同收款情况统计表</t>
  </si>
  <si>
    <t>每季度</t>
  </si>
  <si>
    <t>生态补偿资金到账及累计使用情况表</t>
  </si>
  <si>
    <t>农村公共服务开支补助资金到账及累计使用情况表</t>
  </si>
  <si>
    <t>经济薄弱村扶贫慰问资金到账及累计使用情况表</t>
  </si>
  <si>
    <t>专项资金使用方案</t>
  </si>
  <si>
    <t>即时</t>
  </si>
  <si>
    <t>涉农补助资金分配情况表</t>
  </si>
  <si>
    <t>集体房屋拆迁、土地征使用情况公布表</t>
  </si>
  <si>
    <t>农户征地补偿分配发放情况</t>
  </si>
  <si>
    <t>重大项目招标发包</t>
  </si>
  <si>
    <t>项目工程建设情况公布表</t>
  </si>
  <si>
    <t>农户房屋翻建、宅基地或商品房安置批复情况公布表</t>
  </si>
  <si>
    <t>固定资产购置</t>
  </si>
  <si>
    <t>计划生育奖励</t>
  </si>
  <si>
    <t>注：上述各季度财务公示表号：
   第一季度10张表（1、2、3、4、5、6、13、14、15、16）
   第二季度7张表（7、8、9、13、14、15、16）
   第三季度5张表（9、13、14、15、16）
   第四季度10张表（7、8、9、10、11、12、13、14、15、16）
   即时公开17—25表按本季实际发生填报</t>
  </si>
  <si>
    <t>****年村级资金收支决算表</t>
  </si>
  <si>
    <t>填报单位：   镇（区)     村</t>
  </si>
  <si>
    <t>公布日期****年**月**日</t>
  </si>
  <si>
    <t>单位：万元</t>
  </si>
  <si>
    <t>项目名称</t>
  </si>
  <si>
    <t>金额</t>
  </si>
  <si>
    <t>一、资金流入合计</t>
  </si>
  <si>
    <t>（三）、资产设施性支出</t>
  </si>
  <si>
    <t>其中</t>
  </si>
  <si>
    <t xml:space="preserve">  1、固定资产购置支出</t>
  </si>
  <si>
    <t>二、村级总收入</t>
  </si>
  <si>
    <t xml:space="preserve">  2、农田水利建设支出</t>
  </si>
  <si>
    <t xml:space="preserve">  3、公益事业建设支出</t>
  </si>
  <si>
    <t>三、村级稳定性收入</t>
  </si>
  <si>
    <t xml:space="preserve">  4、工业设施支出</t>
  </si>
  <si>
    <t xml:space="preserve">  5、绿化养护支出</t>
  </si>
  <si>
    <t>（一）、集体经营性收入</t>
  </si>
  <si>
    <t xml:space="preserve">  6、其他资产性支出</t>
  </si>
  <si>
    <t>1.经营收入</t>
  </si>
  <si>
    <t>小  计</t>
  </si>
  <si>
    <t>（四）、福利性支出</t>
  </si>
  <si>
    <t>①.直接经营收入</t>
  </si>
  <si>
    <t xml:space="preserve">  1、优供抚补助</t>
  </si>
  <si>
    <t>②.资产租赁收入</t>
  </si>
  <si>
    <t xml:space="preserve">  2、村级承担保险支出</t>
  </si>
  <si>
    <t>③.土地租赁收入</t>
  </si>
  <si>
    <t xml:space="preserve">      其中：农保支出</t>
  </si>
  <si>
    <t>2.发包及上交收入</t>
  </si>
  <si>
    <t xml:space="preserve">            医保支出</t>
  </si>
  <si>
    <t>①.农业资源有偿使用净收入</t>
  </si>
  <si>
    <t xml:space="preserve">  3、计划生育支出</t>
  </si>
  <si>
    <t>②.集体企业发包上交收入</t>
  </si>
  <si>
    <t xml:space="preserve">  4、老干部老党员老队长补贴支出</t>
  </si>
  <si>
    <t>3.投资收益</t>
  </si>
  <si>
    <t xml:space="preserve">  5、老年人各项补贴支出</t>
  </si>
  <si>
    <t>①.富民合作社</t>
  </si>
  <si>
    <t xml:space="preserve">  6、五保户、困难户补助支出</t>
  </si>
  <si>
    <t>②.镇级强村公司</t>
  </si>
  <si>
    <t xml:space="preserve">  7、老年协会费用</t>
  </si>
  <si>
    <t>③.其他</t>
  </si>
  <si>
    <t xml:space="preserve">  8、其他福利性支出</t>
  </si>
  <si>
    <t>4.其他经营收入</t>
  </si>
  <si>
    <t>（五）、管理费用</t>
  </si>
  <si>
    <t>①.利息收入</t>
  </si>
  <si>
    <t xml:space="preserve">  1、主要干部报酬</t>
  </si>
  <si>
    <t>②.其他经营收入</t>
  </si>
  <si>
    <t xml:space="preserve">  2、条线人员报酬</t>
  </si>
  <si>
    <t>（二）、补助收入</t>
  </si>
  <si>
    <t xml:space="preserve">  3、村干部社保支出</t>
  </si>
  <si>
    <t>1.财政转移收入</t>
  </si>
  <si>
    <t xml:space="preserve">  4、村干部医保支出</t>
  </si>
  <si>
    <t>2.村干部基本报酬统筹</t>
  </si>
  <si>
    <t xml:space="preserve">  5、村干部住房公积金支出</t>
  </si>
  <si>
    <t>3.生态补偿资金</t>
  </si>
  <si>
    <t xml:space="preserve">  6、村干部其他各项补贴支出</t>
  </si>
  <si>
    <t>4.公共服务开支补贴</t>
  </si>
  <si>
    <t xml:space="preserve">  7、办公费用</t>
  </si>
  <si>
    <t>5.分红盈余返回财政奖补</t>
  </si>
  <si>
    <t xml:space="preserve">  8、报刊杂志费用</t>
  </si>
  <si>
    <t>6.退税财政奖补</t>
  </si>
  <si>
    <t xml:space="preserve">  9、协作费用</t>
  </si>
  <si>
    <t>7.河道保洁补贴</t>
  </si>
  <si>
    <t xml:space="preserve">  10、食堂费用</t>
  </si>
  <si>
    <t>8.村庄保洁补贴</t>
  </si>
  <si>
    <t xml:space="preserve">  11、管理性固定资产修理</t>
  </si>
  <si>
    <t>9.村庄长效管理补助</t>
  </si>
  <si>
    <t xml:space="preserve">  12、差旅费</t>
  </si>
  <si>
    <t>10.环璄整治补助</t>
  </si>
  <si>
    <t xml:space="preserve"> 13、其它管理费用</t>
  </si>
  <si>
    <t>11.三清补助</t>
  </si>
  <si>
    <t>（六）、其他支出</t>
  </si>
  <si>
    <t>12.经济薄弱村扶贫慰问补助</t>
  </si>
  <si>
    <t xml:space="preserve">  1、上交税金</t>
  </si>
  <si>
    <t>13.公益性岗位补助</t>
  </si>
  <si>
    <t xml:space="preserve">  2、征兵支出</t>
  </si>
  <si>
    <t>14.涉农小区物业补贴</t>
  </si>
  <si>
    <t xml:space="preserve">  3、治安支出</t>
  </si>
  <si>
    <t>15.其它补助收入</t>
  </si>
  <si>
    <t xml:space="preserve">  4、环境整治支出</t>
  </si>
  <si>
    <t>（三）、其他收入</t>
  </si>
  <si>
    <t xml:space="preserve">     其中：日常清洁人员工资</t>
  </si>
  <si>
    <t>1.集体资产处置净收入</t>
  </si>
  <si>
    <t>绿化费用</t>
  </si>
  <si>
    <t>2.征地补偿费村留成</t>
  </si>
  <si>
    <t>三清费用</t>
  </si>
  <si>
    <t>3.其他收入</t>
  </si>
  <si>
    <t xml:space="preserve"> 村庄整治费</t>
  </si>
  <si>
    <t>（四）、其他资金收入</t>
  </si>
  <si>
    <t xml:space="preserve">  5、各类用工支出</t>
  </si>
  <si>
    <t>1.代收代管资金</t>
  </si>
  <si>
    <t xml:space="preserve">  6、公益性固定资产维修支出</t>
  </si>
  <si>
    <t>2.债权回收资金</t>
  </si>
  <si>
    <t xml:space="preserve">  7、利息支出</t>
  </si>
  <si>
    <t>3.专项资金</t>
  </si>
  <si>
    <t xml:space="preserve">  8、偿还债务</t>
  </si>
  <si>
    <t>4.短期借款</t>
  </si>
  <si>
    <t xml:space="preserve">  9、社区费用</t>
  </si>
  <si>
    <t>5.长期借款</t>
  </si>
  <si>
    <t xml:space="preserve">  10、其他费用</t>
  </si>
  <si>
    <t>四、资金支出合计</t>
  </si>
  <si>
    <t>（七）再分配开支</t>
  </si>
  <si>
    <t xml:space="preserve">  1、外来投资分利</t>
  </si>
  <si>
    <t>（一）、直接经营支出</t>
  </si>
  <si>
    <t xml:space="preserve">  2、农户分配（社区分红）</t>
  </si>
  <si>
    <t>（二）、当年对外投资资金</t>
  </si>
  <si>
    <t xml:space="preserve">    其中：按股份分配</t>
  </si>
  <si>
    <t xml:space="preserve">  1.投资镇级强村公司</t>
  </si>
  <si>
    <t xml:space="preserve">          福利性分配</t>
  </si>
  <si>
    <t xml:space="preserve">  2.借款资金支出</t>
  </si>
  <si>
    <t>五、当年度资金结余</t>
  </si>
  <si>
    <t>平衡关系：1=4+19+35+39、2=4+19+35、3=4+20+21+……+30+31-46、4=5+9+12+16、5=6+7+8、9=10+11、12=13+14+15、16=17+18、19=20+21+22+……+33+34、35=36+37+38、39=40+41+42+43+44、45=46+47+50+57+68+82+97、47=48+49、50=51+52+53+54+55+56、57=58+59+62+63+64+65+66+67、59=60+61、68=69+70+……+80+81、82=83+84+85+86+91+92+93+94+95+96、86=87+88+89+90、97=98+99、99=11+101、102=1-45</t>
  </si>
  <si>
    <t>村财务负责人：</t>
  </si>
  <si>
    <t>村负责人：</t>
  </si>
  <si>
    <t>民主理财小组组长（签字）</t>
  </si>
  <si>
    <t>****年村级资金收支预算表</t>
  </si>
  <si>
    <t>**村干部及工作人员报酬情况公开表</t>
  </si>
  <si>
    <r>
      <t xml:space="preserve">    </t>
    </r>
    <r>
      <rPr>
        <u/>
        <sz val="12"/>
        <rFont val="宋体"/>
        <family val="3"/>
        <charset val="134"/>
      </rPr>
      <t xml:space="preserve">       </t>
    </r>
    <r>
      <rPr>
        <sz val="12"/>
        <rFont val="宋体"/>
        <family val="3"/>
        <charset val="134"/>
      </rPr>
      <t>年</t>
    </r>
  </si>
  <si>
    <t>单位名称：</t>
  </si>
  <si>
    <t>单位：元</t>
  </si>
  <si>
    <t>姓    名</t>
  </si>
  <si>
    <t>职    务</t>
  </si>
  <si>
    <t>报 酬 总 额</t>
  </si>
  <si>
    <t>任期时间</t>
  </si>
  <si>
    <t>备   注</t>
  </si>
  <si>
    <t>村财务负责人    签  字</t>
  </si>
  <si>
    <t>单位负责人    签      字</t>
  </si>
  <si>
    <t>**村烈军属、低保（边缘）、残疾户、大病救助、困难户、五保户供养情况公布榜</t>
  </si>
  <si>
    <r>
      <t xml:space="preserve">        </t>
    </r>
    <r>
      <rPr>
        <sz val="12"/>
        <rFont val="宋体"/>
        <family val="3"/>
        <charset val="134"/>
      </rPr>
      <t>年</t>
    </r>
  </si>
  <si>
    <t>户主姓名</t>
  </si>
  <si>
    <t>家庭总人数</t>
  </si>
  <si>
    <t>家庭总收入</t>
  </si>
  <si>
    <t>救助人数</t>
  </si>
  <si>
    <t>月救助金额</t>
  </si>
  <si>
    <t>补助类别</t>
  </si>
  <si>
    <t>村主任     签 字</t>
  </si>
  <si>
    <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Times New Roman"/>
        <family val="1"/>
      </rPr>
      <t xml:space="preserve">                                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Times New Roman"/>
        <family val="1"/>
      </rPr>
      <t xml:space="preserve">                                  </t>
    </r>
    <r>
      <rPr>
        <sz val="12"/>
        <rFont val="宋体"/>
        <family val="3"/>
        <charset val="134"/>
      </rPr>
      <t>签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字</t>
    </r>
  </si>
  <si>
    <t>****合作社(社区、富民、土地股份、农民专业）分红情况公布</t>
  </si>
  <si>
    <r>
      <t>****</t>
    </r>
    <r>
      <rPr>
        <sz val="16"/>
        <rFont val="宋体"/>
        <family val="3"/>
        <charset val="134"/>
      </rPr>
      <t>年</t>
    </r>
  </si>
  <si>
    <t>金额单位：元</t>
  </si>
  <si>
    <t>名称</t>
  </si>
  <si>
    <t>户数</t>
  </si>
  <si>
    <t>股份金额</t>
  </si>
  <si>
    <t>折合股数</t>
  </si>
  <si>
    <t>每股分红标准</t>
  </si>
  <si>
    <t>红利金额</t>
  </si>
  <si>
    <t>备注</t>
  </si>
  <si>
    <t>合计</t>
  </si>
  <si>
    <t>村负责人（签字）</t>
  </si>
  <si>
    <t>**村****年代收代管情况公布榜</t>
  </si>
  <si>
    <r>
      <t>****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*</t>
    </r>
    <r>
      <rPr>
        <sz val="12"/>
        <rFont val="宋体"/>
        <family val="3"/>
        <charset val="134"/>
      </rPr>
      <t>季度</t>
    </r>
  </si>
  <si>
    <r>
      <t>项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目</t>
    </r>
  </si>
  <si>
    <r>
      <t>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代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收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</si>
  <si>
    <r>
      <t>实际代收金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</si>
  <si>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t>实际代交金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</si>
  <si>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t>村付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</si>
  <si>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t>村结余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</si>
  <si>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t>合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计</t>
    </r>
  </si>
  <si>
    <t>理财小组组长（签字）</t>
  </si>
  <si>
    <t>填表人:</t>
  </si>
  <si>
    <t>说明：项目下请列出上年各代收代管明细</t>
  </si>
  <si>
    <t>债务人</t>
  </si>
  <si>
    <t>发生日期</t>
  </si>
  <si>
    <t>年初
应收金额</t>
  </si>
  <si>
    <t>本年累计收回</t>
  </si>
  <si>
    <t>本年未收回</t>
  </si>
  <si>
    <t>主要原因</t>
  </si>
  <si>
    <t>村财务负责人办主任签字</t>
  </si>
  <si>
    <r>
      <t>民</t>
    </r>
    <r>
      <rPr>
        <sz val="12"/>
        <rFont val="宋体"/>
        <family val="3"/>
        <charset val="134"/>
      </rPr>
      <t>主理财                                小组组长                                  签    字</t>
    </r>
  </si>
  <si>
    <t>债权人</t>
  </si>
  <si>
    <t>年初
应付金额</t>
  </si>
  <si>
    <t>本年累计支付</t>
  </si>
  <si>
    <t>本年未支付</t>
  </si>
  <si>
    <t>原因</t>
  </si>
  <si>
    <t>长短期借款：</t>
  </si>
  <si>
    <r>
      <t xml:space="preserve">  </t>
    </r>
    <r>
      <rPr>
        <sz val="10"/>
        <rFont val="宋体"/>
        <family val="3"/>
        <charset val="134"/>
      </rPr>
      <t>企事业单位借款</t>
    </r>
  </si>
  <si>
    <r>
      <t xml:space="preserve">  </t>
    </r>
    <r>
      <rPr>
        <sz val="10"/>
        <rFont val="宋体"/>
        <family val="3"/>
        <charset val="134"/>
      </rPr>
      <t>个人借款</t>
    </r>
  </si>
  <si>
    <t>村财务负责人签字</t>
  </si>
  <si>
    <t>民主理财                                小组组长                                  签    字</t>
  </si>
  <si>
    <t>本年预算金额</t>
  </si>
  <si>
    <t>本年累计完成</t>
  </si>
  <si>
    <t>**村级集体经济组织资产负债表</t>
  </si>
  <si>
    <r>
      <t xml:space="preserve">     </t>
    </r>
    <r>
      <rPr>
        <u/>
        <sz val="12"/>
        <rFont val="宋体"/>
        <family val="3"/>
        <charset val="134"/>
      </rPr>
      <t xml:space="preserve">       </t>
    </r>
    <r>
      <rPr>
        <sz val="12"/>
        <rFont val="宋体"/>
        <family val="3"/>
        <charset val="134"/>
      </rPr>
      <t>年第四季度</t>
    </r>
  </si>
  <si>
    <r>
      <t xml:space="preserve">项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目</t>
    </r>
  </si>
  <si>
    <t>年初数</t>
  </si>
  <si>
    <t>期末数</t>
  </si>
  <si>
    <t>项  目</t>
  </si>
  <si>
    <t>一、总资产</t>
  </si>
  <si>
    <t>二、总负债</t>
  </si>
  <si>
    <t>流动资产</t>
  </si>
  <si>
    <t>流动负债</t>
  </si>
  <si>
    <t xml:space="preserve">  货币资金</t>
  </si>
  <si>
    <t xml:space="preserve">  短期借款</t>
  </si>
  <si>
    <t xml:space="preserve">  其中:现金</t>
  </si>
  <si>
    <t xml:space="preserve">  应付款项</t>
  </si>
  <si>
    <t xml:space="preserve">       银行存款</t>
  </si>
  <si>
    <t xml:space="preserve">  应付工资</t>
  </si>
  <si>
    <t xml:space="preserve">  应收款项</t>
  </si>
  <si>
    <t xml:space="preserve">  应付福利费</t>
  </si>
  <si>
    <t xml:space="preserve">  存货</t>
  </si>
  <si>
    <t xml:space="preserve">  专项应付款</t>
  </si>
  <si>
    <t>对外投资</t>
  </si>
  <si>
    <t>长期负债</t>
  </si>
  <si>
    <t>农业资产</t>
  </si>
  <si>
    <t xml:space="preserve">  长期借款</t>
  </si>
  <si>
    <t xml:space="preserve">  牲畜(禽)资产</t>
  </si>
  <si>
    <t xml:space="preserve">  一事一议资金</t>
  </si>
  <si>
    <t xml:space="preserve">  林木资产</t>
  </si>
  <si>
    <t>固定资产</t>
  </si>
  <si>
    <t xml:space="preserve">  固定资产原价</t>
  </si>
  <si>
    <t>三、所有者权益</t>
  </si>
  <si>
    <t xml:space="preserve">  减:累计折旧</t>
  </si>
  <si>
    <t xml:space="preserve">  资本</t>
  </si>
  <si>
    <t xml:space="preserve">  固定资产净值</t>
  </si>
  <si>
    <t xml:space="preserve">  公积公益金</t>
  </si>
  <si>
    <t xml:space="preserve">  固定资产清理</t>
  </si>
  <si>
    <t xml:space="preserve">  本年收益</t>
  </si>
  <si>
    <t xml:space="preserve">  在建工程</t>
  </si>
  <si>
    <t xml:space="preserve">  收益分配</t>
  </si>
  <si>
    <t>其他资产</t>
  </si>
  <si>
    <t>单位负责人              签      字</t>
  </si>
  <si>
    <t>民主理财小组</t>
  </si>
  <si>
    <t>**村级集体经济组织收益分配表</t>
  </si>
  <si>
    <t/>
  </si>
  <si>
    <t>**年度</t>
  </si>
  <si>
    <t>单元：元</t>
  </si>
  <si>
    <t>项    目</t>
  </si>
  <si>
    <t>行次</t>
  </si>
  <si>
    <t>金  额</t>
  </si>
  <si>
    <t>总收入和总支出</t>
  </si>
  <si>
    <t>收益和分配</t>
  </si>
  <si>
    <t>一、总收入</t>
  </si>
  <si>
    <t>1</t>
  </si>
  <si>
    <t xml:space="preserve">  三、本年收益</t>
  </si>
  <si>
    <t>16</t>
  </si>
  <si>
    <t>其中：1.经营收入</t>
  </si>
  <si>
    <t>2</t>
  </si>
  <si>
    <t xml:space="preserve">  四、年初未分配收益</t>
  </si>
  <si>
    <t>17</t>
  </si>
  <si>
    <t xml:space="preserve">      2.发包及上交收入</t>
  </si>
  <si>
    <t>3</t>
  </si>
  <si>
    <t xml:space="preserve">  五、可分配收益总额</t>
  </si>
  <si>
    <t>18</t>
  </si>
  <si>
    <t xml:space="preserve">      3.补助收入</t>
  </si>
  <si>
    <t>4</t>
  </si>
  <si>
    <t>减：提取盈余公积</t>
  </si>
  <si>
    <t>19</t>
  </si>
  <si>
    <t xml:space="preserve">      4.其他收入</t>
  </si>
  <si>
    <t>5</t>
  </si>
  <si>
    <t xml:space="preserve">    盈余返还</t>
  </si>
  <si>
    <t>20</t>
  </si>
  <si>
    <t xml:space="preserve">      5.投资收益</t>
  </si>
  <si>
    <t>6</t>
  </si>
  <si>
    <t xml:space="preserve">    剩余盈余分配</t>
  </si>
  <si>
    <t>21</t>
  </si>
  <si>
    <t xml:space="preserve">    其他分配</t>
  </si>
  <si>
    <t>22</t>
  </si>
  <si>
    <t>二、总支出</t>
  </si>
  <si>
    <t>7</t>
  </si>
  <si>
    <t>其中：1.经营支出</t>
  </si>
  <si>
    <t>8</t>
  </si>
  <si>
    <t xml:space="preserve">      2.管理费用</t>
  </si>
  <si>
    <t>9</t>
  </si>
  <si>
    <t xml:space="preserve">  六、期末未分配收益</t>
  </si>
  <si>
    <t>23</t>
  </si>
  <si>
    <t xml:space="preserve">     其中：办公费用 </t>
  </si>
  <si>
    <t>10</t>
  </si>
  <si>
    <t xml:space="preserve">           差旅费</t>
  </si>
  <si>
    <t>11</t>
  </si>
  <si>
    <t xml:space="preserve">           培训费</t>
  </si>
  <si>
    <t>12</t>
  </si>
  <si>
    <t xml:space="preserve">           招待协作费</t>
  </si>
  <si>
    <t>13</t>
  </si>
  <si>
    <t xml:space="preserve">           书报费</t>
  </si>
  <si>
    <t>14</t>
  </si>
  <si>
    <t xml:space="preserve">      4.其他支出</t>
  </si>
  <si>
    <t>15</t>
  </si>
  <si>
    <t>资产名称</t>
  </si>
  <si>
    <t>数量</t>
  </si>
  <si>
    <t>原值       金额</t>
  </si>
  <si>
    <t>净值      金额</t>
  </si>
  <si>
    <t>固定资产使用状况（按原值分）</t>
  </si>
  <si>
    <t>存放地点</t>
  </si>
  <si>
    <t>自用</t>
  </si>
  <si>
    <t>出租</t>
  </si>
  <si>
    <t>闲置</t>
  </si>
  <si>
    <t>毁损</t>
  </si>
  <si>
    <t>报废</t>
  </si>
  <si>
    <t>单位负责人:</t>
  </si>
  <si>
    <t>民主理财小组组长:</t>
  </si>
  <si>
    <t>公布日期：****年**月**日</t>
  </si>
  <si>
    <t>合同起止时间</t>
  </si>
  <si>
    <t>合同总金额</t>
  </si>
  <si>
    <t>租赁面积
（平方米、亩）</t>
  </si>
  <si>
    <t>年应交    承包        （租赁）费</t>
  </si>
  <si>
    <t>其中：</t>
  </si>
  <si>
    <t>已收款</t>
  </si>
  <si>
    <t>欠交款</t>
  </si>
  <si>
    <t>累计收款总金额</t>
  </si>
  <si>
    <t>累计欠款总金额</t>
  </si>
  <si>
    <t>历年
结欠</t>
  </si>
  <si>
    <t>当年应交款</t>
  </si>
  <si>
    <t>房产：</t>
  </si>
  <si>
    <t>单位负责人签字</t>
  </si>
  <si>
    <t>上一年度生态补偿资金到账及使用累计情况</t>
  </si>
  <si>
    <t>上一年度生态补偿资金到账及使用累计情况（续表）</t>
  </si>
  <si>
    <t>截至第*季度</t>
  </si>
  <si>
    <t>村名</t>
  </si>
  <si>
    <t>上一年度生态补偿资金应补偿金额</t>
  </si>
  <si>
    <t>**年拨付上一年度生态补偿累计实际到账   金 额</t>
  </si>
  <si>
    <t>**年拨付上一年度生态补偿已到账资金累计使用情况</t>
  </si>
  <si>
    <t>上一年度生态补偿资金使用结余额</t>
  </si>
  <si>
    <t>累计开支    合计</t>
  </si>
  <si>
    <t>（一）     生态环境  建设</t>
  </si>
  <si>
    <t>（二）生态环境保护费 用  投 入</t>
  </si>
  <si>
    <t>（三）发展镇、村公益事业和村级经济</t>
  </si>
  <si>
    <t>（四）补贴  农户</t>
  </si>
  <si>
    <t>（五）其他</t>
  </si>
  <si>
    <t xml:space="preserve"> 1.村庄环境整治工程</t>
  </si>
  <si>
    <t>2.生活污水治理工程</t>
  </si>
  <si>
    <t>3.农田基础设施投入</t>
  </si>
  <si>
    <t>4.公益林防火设施建设</t>
  </si>
  <si>
    <t xml:space="preserve">    5.其他</t>
  </si>
  <si>
    <t xml:space="preserve"> 1.河道保护</t>
  </si>
  <si>
    <t>2.村庄保护</t>
  </si>
  <si>
    <t>3.改善湿地水环境</t>
  </si>
  <si>
    <t>4.公益林管护</t>
  </si>
  <si>
    <t xml:space="preserve">    1.镇、村公益事业</t>
  </si>
  <si>
    <t>2.发展村 级   经 济</t>
  </si>
  <si>
    <t>1.发放股红</t>
  </si>
  <si>
    <t xml:space="preserve">    2.困难户补助</t>
  </si>
  <si>
    <t>3.其他对农户的补贴</t>
  </si>
  <si>
    <t xml:space="preserve">       医疗卫生支出</t>
  </si>
  <si>
    <t xml:space="preserve">              文体教育支出</t>
  </si>
  <si>
    <t xml:space="preserve">              社会治安支出</t>
  </si>
  <si>
    <t xml:space="preserve">              村庄路桥、社区建设</t>
  </si>
  <si>
    <t>购建固定资产</t>
  </si>
  <si>
    <t>对外  投资</t>
  </si>
  <si>
    <t>资金有偿使用</t>
  </si>
  <si>
    <t>上一年度公共服务开支补贴资金到账及累计使用情况</t>
  </si>
  <si>
    <t>上一年度公共服务开支补贴应补贴资金总额</t>
  </si>
  <si>
    <t>**年拨付上一年度补贴累计实际到账资金</t>
  </si>
  <si>
    <t>**年拨付上一年度公共服务开支补贴到账资金使用情况</t>
  </si>
  <si>
    <t>日常办公支出</t>
  </si>
  <si>
    <t>村级公益事业支出</t>
  </si>
  <si>
    <t>小计</t>
  </si>
  <si>
    <t>办公费用</t>
  </si>
  <si>
    <t>培训费用</t>
  </si>
  <si>
    <t>水电费用</t>
  </si>
  <si>
    <t>治安费用</t>
  </si>
  <si>
    <t>其他</t>
  </si>
  <si>
    <r>
      <t xml:space="preserve"> </t>
    </r>
    <r>
      <rPr>
        <sz val="11"/>
        <rFont val="宋体"/>
        <family val="3"/>
        <charset val="134"/>
      </rPr>
      <t>路桥修理费</t>
    </r>
  </si>
  <si>
    <t>村庄  整治费</t>
  </si>
  <si>
    <t>各类用工支出</t>
  </si>
  <si>
    <t>经济薄弱村扶贫慰问资金到账及累计使用情况</t>
  </si>
  <si>
    <t>截止日期：**年第   季度</t>
  </si>
  <si>
    <t>**年度经济薄弱村扶贫慰问应拨付资 金</t>
  </si>
  <si>
    <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季度累计已拨付的经济薄弱村扶贫慰问资金</t>
    </r>
  </si>
  <si>
    <t>经济薄弱村扶贫慰问资金到账使用情况</t>
  </si>
  <si>
    <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季度经济薄弱村扶贫慰问结余额</t>
    </r>
  </si>
  <si>
    <t>一、困难户临时补助</t>
  </si>
  <si>
    <t>二、突发性灾难补助</t>
  </si>
  <si>
    <t>三、事故救助</t>
  </si>
  <si>
    <t>补助户数</t>
  </si>
  <si>
    <t>家庭人数</t>
  </si>
  <si>
    <t>今年累计已补助金额</t>
  </si>
  <si>
    <t>事件名称</t>
  </si>
  <si>
    <t>计量单位</t>
  </si>
  <si>
    <t>元</t>
  </si>
  <si>
    <t>户</t>
  </si>
  <si>
    <t>人</t>
  </si>
  <si>
    <r>
      <t xml:space="preserve">     </t>
    </r>
    <r>
      <rPr>
        <b/>
        <u/>
        <sz val="18"/>
        <rFont val="仿宋_GB2312"/>
        <family val="3"/>
        <charset val="134"/>
      </rPr>
      <t xml:space="preserve">        村</t>
    </r>
    <r>
      <rPr>
        <b/>
        <sz val="18"/>
        <rFont val="仿宋_GB2312"/>
        <family val="3"/>
        <charset val="134"/>
      </rPr>
      <t>（涉农社区）专项资金</t>
    </r>
    <r>
      <rPr>
        <b/>
        <u/>
        <sz val="18"/>
        <rFont val="仿宋_GB2312"/>
        <family val="3"/>
        <charset val="134"/>
      </rPr>
      <t xml:space="preserve">   年</t>
    </r>
    <r>
      <rPr>
        <b/>
        <sz val="18"/>
        <rFont val="仿宋_GB2312"/>
        <family val="3"/>
        <charset val="134"/>
      </rPr>
      <t>使用方案</t>
    </r>
  </si>
  <si>
    <t>一、专项资金名称</t>
  </si>
  <si>
    <t>二、专项资金所属年度</t>
  </si>
  <si>
    <t>三、专项资金申报金额</t>
  </si>
  <si>
    <t>四、专项资金到账金额</t>
  </si>
  <si>
    <t>五、编制日期</t>
  </si>
  <si>
    <t xml:space="preserve"> * 年  * 月</t>
  </si>
  <si>
    <t>六、编制人姓名</t>
  </si>
  <si>
    <t>专项资金来源情况</t>
  </si>
  <si>
    <t>资金类别</t>
  </si>
  <si>
    <t xml:space="preserve">上年度资金   </t>
  </si>
  <si>
    <t xml:space="preserve">本年度资金       </t>
  </si>
  <si>
    <t>市级财政</t>
  </si>
  <si>
    <t>镇（区）级财政</t>
  </si>
  <si>
    <t>村（区）</t>
  </si>
  <si>
    <t>专项资金支出预算</t>
  </si>
  <si>
    <t>具体用途</t>
  </si>
  <si>
    <t>支出预算金额</t>
  </si>
  <si>
    <t>村两委会意见：</t>
  </si>
  <si>
    <t xml:space="preserve">  单位负责人签字：                                          年  月  日</t>
  </si>
  <si>
    <t>民主议事结论：</t>
  </si>
  <si>
    <t xml:space="preserve">                                                              年  月  日</t>
  </si>
  <si>
    <r>
      <t xml:space="preserve"> （审核单位名称）  </t>
    </r>
    <r>
      <rPr>
        <sz val="11"/>
        <rFont val="宋体"/>
        <family val="3"/>
        <charset val="134"/>
      </rPr>
      <t>审核意见：</t>
    </r>
  </si>
  <si>
    <t>镇分管领导审批意见：</t>
  </si>
  <si>
    <t>单位负责人签字：            年  月  日</t>
  </si>
  <si>
    <t xml:space="preserve">  分管领导签字：                 年  月  日</t>
  </si>
  <si>
    <t>粮食直补、农资综合直补、农作物良种补贴等涉农补助资金分配情况公开表</t>
  </si>
  <si>
    <r>
      <t xml:space="preserve">   </t>
    </r>
    <r>
      <rPr>
        <u/>
        <sz val="12"/>
        <rFont val="宋体"/>
        <family val="3"/>
        <charset val="134"/>
      </rPr>
      <t xml:space="preserve">           </t>
    </r>
    <r>
      <rPr>
        <sz val="12"/>
        <rFont val="宋体"/>
        <family val="3"/>
        <charset val="134"/>
      </rPr>
      <t>年</t>
    </r>
  </si>
  <si>
    <t>项目类别</t>
  </si>
  <si>
    <t>补贴对象</t>
  </si>
  <si>
    <t>组别</t>
  </si>
  <si>
    <t>补贴标准（元/亩）</t>
  </si>
  <si>
    <t>补贴面积（亩）</t>
  </si>
  <si>
    <t>补贴金额（元）</t>
  </si>
  <si>
    <t>补贴时间</t>
  </si>
  <si>
    <t>资金来源</t>
  </si>
  <si>
    <r>
      <t xml:space="preserve">单位负责人 </t>
    </r>
    <r>
      <rPr>
        <sz val="12"/>
        <rFont val="宋体"/>
        <family val="3"/>
        <charset val="134"/>
      </rPr>
      <t xml:space="preserve">         </t>
    </r>
    <r>
      <rPr>
        <sz val="12"/>
        <rFont val="宋体"/>
        <family val="3"/>
        <charset val="134"/>
      </rPr>
      <t>签字</t>
    </r>
  </si>
  <si>
    <t>集体房屋拆迁、土地征使用情况公开表</t>
  </si>
  <si>
    <r>
      <t xml:space="preserve">    </t>
    </r>
    <r>
      <rPr>
        <u/>
        <sz val="12"/>
        <rFont val="宋体"/>
        <family val="3"/>
        <charset val="134"/>
      </rPr>
      <t xml:space="preserve">           </t>
    </r>
    <r>
      <rPr>
        <sz val="12"/>
        <rFont val="宋体"/>
        <family val="3"/>
        <charset val="134"/>
      </rPr>
      <t>年</t>
    </r>
  </si>
  <si>
    <t>单位：亩、平方米、万元</t>
  </si>
  <si>
    <t>资产资源名称</t>
  </si>
  <si>
    <t>座落</t>
  </si>
  <si>
    <t>面积</t>
  </si>
  <si>
    <t>批 准 部 门</t>
  </si>
  <si>
    <t>拆迁补偿费、征地款收入情况</t>
  </si>
  <si>
    <t>拆迁补偿费、征地款使用情况</t>
  </si>
  <si>
    <t>应补偿</t>
  </si>
  <si>
    <t>累计已补偿</t>
  </si>
  <si>
    <t>未补偿</t>
  </si>
  <si>
    <t>投资强村公司</t>
  </si>
  <si>
    <t>建造厂房等          经营性资产</t>
  </si>
  <si>
    <t>其他经营用途</t>
  </si>
  <si>
    <t>转入损益、公积公益</t>
  </si>
  <si>
    <t>未处理</t>
  </si>
  <si>
    <t>单位负责人        签字</t>
  </si>
  <si>
    <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宋体"/>
        <family val="3"/>
        <charset val="134"/>
      </rPr>
      <t>签</t>
    </r>
    <r>
      <rPr>
        <sz val="12"/>
        <rFont val="宋体"/>
        <family val="3"/>
        <charset val="134"/>
      </rPr>
      <t>字</t>
    </r>
  </si>
  <si>
    <r>
      <t>****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**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**</t>
    </r>
    <r>
      <rPr>
        <sz val="12"/>
        <rFont val="宋体"/>
        <family val="3"/>
        <charset val="134"/>
      </rPr>
      <t>日</t>
    </r>
  </si>
  <si>
    <r>
      <t>姓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</si>
  <si>
    <r>
      <t>人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数</t>
    </r>
  </si>
  <si>
    <r>
      <t>面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积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（亩）</t>
    </r>
  </si>
  <si>
    <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</si>
  <si>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*****村农用地有偿流转费发放情况公布榜</t>
  </si>
  <si>
    <t>流转面积（亩）</t>
  </si>
  <si>
    <r>
      <t>单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价</t>
    </r>
  </si>
  <si>
    <r>
      <t>金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</si>
  <si>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说明：此二表可按实际发放表公示，如内容过多请按组汇总。</t>
  </si>
  <si>
    <t>***村建设项目招标发包公布榜</t>
  </si>
  <si>
    <r>
      <t>****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**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**</t>
    </r>
    <r>
      <rPr>
        <sz val="12"/>
        <rFont val="宋体"/>
        <family val="3"/>
        <charset val="134"/>
      </rPr>
      <t>日</t>
    </r>
  </si>
  <si>
    <t>金额单位：万元</t>
  </si>
  <si>
    <t>项目</t>
  </si>
  <si>
    <t>规模</t>
  </si>
  <si>
    <t>预算</t>
  </si>
  <si>
    <r>
      <t>中标人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姓</t>
    </r>
  </si>
  <si>
    <t>招标发</t>
  </si>
  <si>
    <t>平均</t>
  </si>
  <si>
    <t>资金来源（万元）</t>
  </si>
  <si>
    <t>标的</t>
  </si>
  <si>
    <t>名</t>
  </si>
  <si>
    <t>包标的</t>
  </si>
  <si>
    <t>单价</t>
  </si>
  <si>
    <t>上级</t>
  </si>
  <si>
    <t>村级</t>
  </si>
  <si>
    <t>村民</t>
  </si>
  <si>
    <t>招标</t>
  </si>
  <si>
    <t>扶持</t>
  </si>
  <si>
    <t>自筹</t>
  </si>
  <si>
    <t>筹资</t>
  </si>
  <si>
    <t>带资</t>
  </si>
  <si>
    <r>
      <t xml:space="preserve">  </t>
    </r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</si>
  <si>
    <t>理财小组组长:</t>
  </si>
  <si>
    <t>填表人：</t>
  </si>
  <si>
    <t>固定资产、公益事业及生产性建设项目情况公开表</t>
  </si>
  <si>
    <r>
      <t xml:space="preserve">      </t>
    </r>
    <r>
      <rPr>
        <u/>
        <sz val="12"/>
        <rFont val="宋体"/>
        <family val="3"/>
        <charset val="134"/>
      </rPr>
      <t xml:space="preserve">           </t>
    </r>
    <r>
      <rPr>
        <sz val="12"/>
        <rFont val="宋体"/>
        <family val="3"/>
        <charset val="134"/>
      </rPr>
      <t>年</t>
    </r>
  </si>
  <si>
    <t>项 目 名 称</t>
  </si>
  <si>
    <t>承 建 单 位      （个 人）</t>
  </si>
  <si>
    <t>项目建设起止日期</t>
  </si>
  <si>
    <t>合同金额</t>
  </si>
  <si>
    <t>决（结）算金额</t>
  </si>
  <si>
    <t>已支付金额</t>
  </si>
  <si>
    <t>欠付金额</t>
  </si>
  <si>
    <t>民主理财小组        组长签字</t>
  </si>
  <si>
    <t>农户房屋翻建、宅基地商品房安置批复情况公布</t>
  </si>
  <si>
    <t>( **年度**月)</t>
  </si>
  <si>
    <t>申请户姓名</t>
  </si>
  <si>
    <t>当前农户房屋翻建或宅基地、商品房安置情况（位置、批准土地和建筑面积）</t>
  </si>
  <si>
    <t>批准日期</t>
  </si>
  <si>
    <t>备注:指本期新批准建房农户、商品房安置</t>
  </si>
  <si>
    <t>***村固定资产购置情况明细表</t>
  </si>
  <si>
    <t>****年末</t>
  </si>
  <si>
    <t>资产类别</t>
  </si>
  <si>
    <t>规格型号</t>
  </si>
  <si>
    <t>资产总额</t>
  </si>
  <si>
    <t>农村计划生育家庭奖励扶助对象名单</t>
  </si>
  <si>
    <t>**年度    季度</t>
  </si>
  <si>
    <t>姓名</t>
  </si>
  <si>
    <t>备注：以上对象为本季度新增人员。</t>
  </si>
  <si>
    <t>应收款或债权明细公开表</t>
    <phoneticPr fontId="25" type="noConversion"/>
  </si>
  <si>
    <t>单位或个人应收:</t>
    <phoneticPr fontId="25" type="noConversion"/>
  </si>
  <si>
    <t>小计</t>
    <phoneticPr fontId="25" type="noConversion"/>
  </si>
  <si>
    <t>合计</t>
    <phoneticPr fontId="25" type="noConversion"/>
  </si>
  <si>
    <t>长短期投资：</t>
    <phoneticPr fontId="25" type="noConversion"/>
  </si>
  <si>
    <t>应付款或债务明细公开表</t>
    <phoneticPr fontId="25" type="noConversion"/>
  </si>
  <si>
    <t>单位或个人应付：</t>
    <phoneticPr fontId="25" type="noConversion"/>
  </si>
  <si>
    <t>填报单位：青阳城市管理办事处富华社区</t>
    <phoneticPr fontId="25" type="noConversion"/>
  </si>
  <si>
    <t>单位名称：青阳城市管理办事处富华社区</t>
    <phoneticPr fontId="25" type="noConversion"/>
  </si>
  <si>
    <t>富华社区固定资产明细公布榜</t>
    <phoneticPr fontId="25" type="noConversion"/>
  </si>
  <si>
    <r>
      <t>2017</t>
    </r>
    <r>
      <rPr>
        <sz val="12"/>
        <rFont val="宋体"/>
        <family val="3"/>
        <charset val="134"/>
      </rPr>
      <t>年第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季度</t>
    </r>
    <phoneticPr fontId="25" type="noConversion"/>
  </si>
  <si>
    <t>报告日期：2018年7月20日</t>
    <phoneticPr fontId="25" type="noConversion"/>
  </si>
  <si>
    <t>资产资源经营情况公开表</t>
    <phoneticPr fontId="25" type="noConversion"/>
  </si>
  <si>
    <t>民主理财小组组长 签  字</t>
    <phoneticPr fontId="25" type="noConversion"/>
  </si>
  <si>
    <t>资 产    资 源        名 称</t>
    <phoneticPr fontId="25" type="noConversion"/>
  </si>
  <si>
    <t>承   包        （租赁）人</t>
    <phoneticPr fontId="25" type="noConversion"/>
  </si>
  <si>
    <t>昆山市青阳城市管理办事处西河社区</t>
    <phoneticPr fontId="25" type="noConversion"/>
  </si>
  <si>
    <t>动迁维修</t>
  </si>
  <si>
    <t>街道办</t>
  </si>
  <si>
    <t>东禅寺</t>
  </si>
  <si>
    <t>西河电费</t>
  </si>
  <si>
    <t>社区居委会</t>
  </si>
  <si>
    <t>王永坤</t>
  </si>
  <si>
    <t>合计</t>
    <phoneticPr fontId="25" type="noConversion"/>
  </si>
  <si>
    <t>潘建新</t>
    <phoneticPr fontId="25" type="noConversion"/>
  </si>
  <si>
    <t>借款</t>
    <phoneticPr fontId="25" type="noConversion"/>
  </si>
  <si>
    <t>助资款</t>
    <phoneticPr fontId="25" type="noConversion"/>
  </si>
  <si>
    <t>代付工程款(东新公司)</t>
    <phoneticPr fontId="25" type="noConversion"/>
  </si>
  <si>
    <t>夹浦.祝家厍工程款</t>
    <phoneticPr fontId="25" type="noConversion"/>
  </si>
  <si>
    <t>(2002年借款2007年入帐</t>
    <phoneticPr fontId="25" type="noConversion"/>
  </si>
  <si>
    <t>报帐员备用金</t>
    <phoneticPr fontId="25" type="noConversion"/>
  </si>
  <si>
    <t>备用金</t>
    <phoneticPr fontId="25" type="noConversion"/>
  </si>
  <si>
    <t>乐华园水电费</t>
    <phoneticPr fontId="25" type="noConversion"/>
  </si>
  <si>
    <t>王金仙</t>
    <phoneticPr fontId="25" type="noConversion"/>
  </si>
  <si>
    <t>征地保养金事宜</t>
    <phoneticPr fontId="25" type="noConversion"/>
  </si>
  <si>
    <t>居委帐户(投资富民公司)</t>
    <phoneticPr fontId="25" type="noConversion"/>
  </si>
  <si>
    <t>投资富民公司</t>
    <phoneticPr fontId="25" type="noConversion"/>
  </si>
  <si>
    <t>合兴社区</t>
    <phoneticPr fontId="25" type="noConversion"/>
  </si>
  <si>
    <t>投资收益</t>
    <phoneticPr fontId="25" type="noConversion"/>
  </si>
  <si>
    <t>富民公司</t>
    <phoneticPr fontId="25" type="noConversion"/>
  </si>
  <si>
    <t>代建房工程款</t>
    <phoneticPr fontId="25" type="noConversion"/>
  </si>
  <si>
    <t>西河房产公司</t>
    <phoneticPr fontId="25" type="noConversion"/>
  </si>
  <si>
    <t>开发区城市信用社</t>
    <phoneticPr fontId="25" type="noConversion"/>
  </si>
  <si>
    <t>投资富民公司</t>
    <phoneticPr fontId="25" type="noConversion"/>
  </si>
  <si>
    <t>花巧珍</t>
    <phoneticPr fontId="25" type="noConversion"/>
  </si>
  <si>
    <t>动迁房开户电费</t>
  </si>
  <si>
    <t>土地工安置费</t>
  </si>
  <si>
    <t>新区动迁结算户</t>
  </si>
  <si>
    <t>代办房</t>
  </si>
  <si>
    <t>财政邮政动迁</t>
  </si>
  <si>
    <t>西河一组动迁(农工商)</t>
    <phoneticPr fontId="25" type="noConversion"/>
  </si>
  <si>
    <t>市府后面农民动迁</t>
    <phoneticPr fontId="25" type="noConversion"/>
  </si>
  <si>
    <t>提转让楼税金</t>
  </si>
  <si>
    <t>俞爱男(购车库)</t>
    <phoneticPr fontId="25" type="noConversion"/>
  </si>
  <si>
    <t>奈普光电房租定金</t>
    <phoneticPr fontId="25" type="noConversion"/>
  </si>
  <si>
    <t>西河房产代建厂房工程款</t>
    <phoneticPr fontId="25" type="noConversion"/>
  </si>
  <si>
    <t>提留股份制分配</t>
    <phoneticPr fontId="25" type="noConversion"/>
  </si>
  <si>
    <t>社区居委会(上交款)</t>
    <phoneticPr fontId="25" type="noConversion"/>
  </si>
  <si>
    <t>西河九组动迁(开中联公司</t>
    <phoneticPr fontId="25" type="noConversion"/>
  </si>
  <si>
    <t>陆正华</t>
  </si>
  <si>
    <t>龚小毛购房款</t>
  </si>
  <si>
    <t>德威电子</t>
    <phoneticPr fontId="25" type="noConversion"/>
  </si>
  <si>
    <t>福利房结转</t>
    <phoneticPr fontId="25" type="noConversion"/>
  </si>
  <si>
    <t>9组李公益夹浦1-401购房款</t>
    <phoneticPr fontId="25" type="noConversion"/>
  </si>
  <si>
    <t>北岛机械</t>
    <phoneticPr fontId="25" type="noConversion"/>
  </si>
  <si>
    <t>蓬朗正茂动迁</t>
    <phoneticPr fontId="25" type="noConversion"/>
  </si>
  <si>
    <t>毕诚电子租房保证金</t>
    <phoneticPr fontId="25" type="noConversion"/>
  </si>
  <si>
    <t>股份制分配</t>
    <phoneticPr fontId="25" type="noConversion"/>
  </si>
  <si>
    <t>(上交款)</t>
  </si>
  <si>
    <t xml:space="preserve"> </t>
    <phoneticPr fontId="25" type="noConversion"/>
  </si>
  <si>
    <t>福利房代贷款利息</t>
    <phoneticPr fontId="25" type="noConversion"/>
  </si>
  <si>
    <t>购房款</t>
  </si>
  <si>
    <t>租房押金</t>
  </si>
  <si>
    <t>正茂动迁及停产停业费</t>
    <phoneticPr fontId="25" type="noConversion"/>
  </si>
  <si>
    <t>单位名称：西河社区</t>
    <phoneticPr fontId="25" type="noConversion"/>
  </si>
  <si>
    <t xml:space="preserve">  10、其他费用（分摊费用)</t>
    <phoneticPr fontId="25" type="noConversion"/>
  </si>
  <si>
    <t>西河社区</t>
    <phoneticPr fontId="25" type="noConversion"/>
  </si>
  <si>
    <t>简正明</t>
    <phoneticPr fontId="25" type="noConversion"/>
  </si>
  <si>
    <t>郑阿强</t>
    <phoneticPr fontId="25" type="noConversion"/>
  </si>
  <si>
    <t>朱永珍</t>
    <phoneticPr fontId="25" type="noConversion"/>
  </si>
  <si>
    <t>克莉丝汀</t>
    <phoneticPr fontId="25" type="noConversion"/>
  </si>
  <si>
    <t>殴思亮</t>
    <phoneticPr fontId="25" type="noConversion"/>
  </si>
  <si>
    <t>郑明贤</t>
    <phoneticPr fontId="25" type="noConversion"/>
  </si>
  <si>
    <t>李书鹏</t>
    <phoneticPr fontId="25" type="noConversion"/>
  </si>
  <si>
    <t>周丽</t>
    <phoneticPr fontId="25" type="noConversion"/>
  </si>
  <si>
    <t>程银灵</t>
    <phoneticPr fontId="25" type="noConversion"/>
  </si>
  <si>
    <t>曾妃</t>
    <phoneticPr fontId="25" type="noConversion"/>
  </si>
  <si>
    <t>于建平</t>
    <phoneticPr fontId="25" type="noConversion"/>
  </si>
  <si>
    <t>竞苑贸易</t>
    <phoneticPr fontId="25" type="noConversion"/>
  </si>
  <si>
    <t>按合同12月付</t>
  </si>
  <si>
    <t>按合同12月付</t>
    <phoneticPr fontId="25" type="noConversion"/>
  </si>
  <si>
    <t>备注</t>
    <phoneticPr fontId="25" type="noConversion"/>
  </si>
  <si>
    <t>公布日期：2018年7月20日</t>
    <phoneticPr fontId="25" type="noConversion"/>
  </si>
  <si>
    <t>西河村征（使）用土地补偿费发放及征地保养金发放公布榜</t>
    <phoneticPr fontId="25" type="noConversion"/>
  </si>
  <si>
    <t>花巧珍</t>
    <phoneticPr fontId="25" type="noConversion"/>
  </si>
  <si>
    <t>填报单位：西河社区</t>
    <phoneticPr fontId="25" type="noConversion"/>
  </si>
  <si>
    <t>潘建新</t>
    <phoneticPr fontId="25" type="noConversion"/>
  </si>
  <si>
    <t xml:space="preserve">花巧珍、张丽华、徐军、张美乐
</t>
    <phoneticPr fontId="25" type="noConversion"/>
  </si>
  <si>
    <t>19.1-20.12</t>
  </si>
  <si>
    <t>19.1-20.12</t>
    <phoneticPr fontId="25" type="noConversion"/>
  </si>
  <si>
    <t>19.1-20.12</t>
    <phoneticPr fontId="25" type="noConversion"/>
  </si>
  <si>
    <t>19.1-20.12</t>
    <phoneticPr fontId="25" type="noConversion"/>
  </si>
  <si>
    <t>石磊</t>
    <phoneticPr fontId="25" type="noConversion"/>
  </si>
  <si>
    <t>李佳松</t>
    <phoneticPr fontId="25" type="noConversion"/>
  </si>
  <si>
    <t>朱强</t>
    <phoneticPr fontId="25" type="noConversion"/>
  </si>
  <si>
    <t>2018.6-2021.5</t>
    <phoneticPr fontId="25" type="noConversion"/>
  </si>
  <si>
    <t>2018.1-2020.12</t>
    <phoneticPr fontId="25" type="noConversion"/>
  </si>
  <si>
    <t>昆雕</t>
    <phoneticPr fontId="25" type="noConversion"/>
  </si>
  <si>
    <t>昆山毕兴</t>
    <phoneticPr fontId="25" type="noConversion"/>
  </si>
  <si>
    <t>2014.12.-2020.11</t>
    <phoneticPr fontId="25" type="noConversion"/>
  </si>
  <si>
    <t>按季度付</t>
    <phoneticPr fontId="25" type="noConversion"/>
  </si>
  <si>
    <t>按半年度付</t>
    <phoneticPr fontId="25" type="noConversion"/>
  </si>
  <si>
    <t>李桂松</t>
    <phoneticPr fontId="25" type="noConversion"/>
  </si>
  <si>
    <t>朱延广</t>
    <phoneticPr fontId="25" type="noConversion"/>
  </si>
  <si>
    <t>尹庆会</t>
    <phoneticPr fontId="25" type="noConversion"/>
  </si>
  <si>
    <t>耿光友</t>
    <phoneticPr fontId="25" type="noConversion"/>
  </si>
  <si>
    <t>白小玉</t>
    <phoneticPr fontId="25" type="noConversion"/>
  </si>
  <si>
    <t>2019.5-2021.5</t>
    <phoneticPr fontId="25" type="noConversion"/>
  </si>
  <si>
    <t>按年付</t>
    <phoneticPr fontId="25" type="noConversion"/>
  </si>
  <si>
    <t>2019.5-2021.5</t>
    <phoneticPr fontId="25" type="noConversion"/>
  </si>
  <si>
    <t>按年付</t>
    <phoneticPr fontId="25" type="noConversion"/>
  </si>
  <si>
    <t>民主理财小组组长（签字）</t>
    <phoneticPr fontId="25" type="noConversion"/>
  </si>
  <si>
    <t>(二Ｏ一九年度)</t>
    <phoneticPr fontId="25" type="noConversion"/>
  </si>
  <si>
    <t>（第三季度）</t>
    <phoneticPr fontId="25" type="noConversion"/>
  </si>
  <si>
    <t>西河社二楼会议室</t>
    <phoneticPr fontId="25" type="noConversion"/>
  </si>
  <si>
    <r>
      <t xml:space="preserve">    201</t>
    </r>
    <r>
      <rPr>
        <sz val="12"/>
        <rFont val="宋体"/>
        <family val="3"/>
        <charset val="134"/>
      </rPr>
      <t>9</t>
    </r>
    <r>
      <rPr>
        <sz val="12"/>
        <rFont val="宋体"/>
        <family val="3"/>
        <charset val="134"/>
      </rPr>
      <t>年第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季度的日常开支控制良好，各厂房租金收入全部到账，但由于店面房生意不好做有</t>
    </r>
    <r>
      <rPr>
        <sz val="12"/>
        <rFont val="宋体"/>
        <family val="3"/>
        <charset val="134"/>
      </rPr>
      <t>2间店面租金还没有收到，但一直在催缴中，争取年底前催缴到账。</t>
    </r>
    <phoneticPr fontId="25" type="noConversion"/>
  </si>
  <si>
    <t>针对第2季度收支情况进行核实。检查发包合同执行情况。</t>
    <phoneticPr fontId="25" type="noConversion"/>
  </si>
  <si>
    <t>一、2018年第3季度到帐总收入45.76万元。                  二、总支出：54.41万元。其中经营支出6.19万元;管理费用：3.44万元；其他支出：35.36万元；福利费：9.42万元。                                                三、存在问题：收入少。收入很大一部分在第四季度收费、投资收益在年底才能收到。今后，要加强催收房租款，同时针对开支方面能压缩尽量要压缩。</t>
    <phoneticPr fontId="25" type="noConversion"/>
  </si>
  <si>
    <t>村财务负责人：</t>
    <phoneticPr fontId="25" type="noConversion"/>
  </si>
  <si>
    <t>村负责人：</t>
    <phoneticPr fontId="25" type="noConversion"/>
  </si>
  <si>
    <t>第2季度实际完成</t>
    <phoneticPr fontId="25" type="noConversion"/>
  </si>
  <si>
    <t>富民公司（资产经营公司）</t>
    <phoneticPr fontId="25" type="noConversion"/>
  </si>
  <si>
    <t>集体资产公司代建房</t>
    <phoneticPr fontId="25" type="noConversion"/>
  </si>
  <si>
    <t>合建-西河</t>
    <phoneticPr fontId="25" type="noConversion"/>
  </si>
  <si>
    <t>德威</t>
    <phoneticPr fontId="25" type="noConversion"/>
  </si>
  <si>
    <t>克里斯汀</t>
    <phoneticPr fontId="25" type="noConversion"/>
  </si>
  <si>
    <t>必兴</t>
    <phoneticPr fontId="25" type="noConversion"/>
  </si>
  <si>
    <t>昆雕</t>
    <phoneticPr fontId="25" type="noConversion"/>
  </si>
  <si>
    <t>征地保证金</t>
    <phoneticPr fontId="25" type="noConversion"/>
  </si>
  <si>
    <t>富城南浜3-4#门窗(周东泉)</t>
    <phoneticPr fontId="25" type="noConversion"/>
  </si>
  <si>
    <t>购房款</t>
    <phoneticPr fontId="25" type="noConversion"/>
  </si>
  <si>
    <t>社区居委会</t>
    <phoneticPr fontId="25" type="noConversion"/>
  </si>
  <si>
    <t>押金</t>
    <phoneticPr fontId="25" type="noConversion"/>
  </si>
  <si>
    <t>农工商房产公司西河二组动迁动迁</t>
    <phoneticPr fontId="25" type="noConversion"/>
  </si>
  <si>
    <t>富民发展有限公司</t>
    <phoneticPr fontId="25" type="noConversion"/>
  </si>
  <si>
    <t>2014年房租</t>
    <phoneticPr fontId="25" type="noConversion"/>
  </si>
  <si>
    <t>正茂动迁款</t>
    <phoneticPr fontId="25" type="noConversion"/>
  </si>
  <si>
    <t>待支付房产利息</t>
    <phoneticPr fontId="25" type="noConversion"/>
  </si>
  <si>
    <t>开发区富民合作社</t>
    <phoneticPr fontId="25" type="noConversion"/>
  </si>
  <si>
    <t>村干部报酬</t>
    <phoneticPr fontId="25" type="noConversion"/>
  </si>
  <si>
    <t>大龄未转土地工7-9月粮补</t>
    <phoneticPr fontId="25" type="noConversion"/>
  </si>
  <si>
    <t>老干部补贴</t>
    <phoneticPr fontId="25" type="noConversion"/>
  </si>
  <si>
    <t>开发区居委会</t>
    <phoneticPr fontId="25" type="noConversion"/>
  </si>
  <si>
    <t xml:space="preserve">   2020年第二季度</t>
    <phoneticPr fontId="25" type="noConversion"/>
  </si>
  <si>
    <t>李桂松</t>
    <phoneticPr fontId="25" type="noConversion"/>
  </si>
  <si>
    <t>严辉</t>
    <phoneticPr fontId="25" type="noConversion"/>
  </si>
  <si>
    <t>2019.5-2021.5</t>
    <phoneticPr fontId="25" type="noConversion"/>
  </si>
  <si>
    <t>2019.12-2020.12</t>
    <phoneticPr fontId="25" type="noConversion"/>
  </si>
  <si>
    <t>合兴联建房</t>
    <phoneticPr fontId="25" type="noConversion"/>
  </si>
  <si>
    <t>富华打工楼</t>
    <phoneticPr fontId="25" type="noConversion"/>
  </si>
  <si>
    <t xml:space="preserve">   2020年第二季度</t>
    <phoneticPr fontId="25" type="noConversion"/>
  </si>
  <si>
    <t>青阳城市管理办事处西河社区</t>
    <phoneticPr fontId="25" type="noConversion"/>
  </si>
  <si>
    <t>2020年第二季度西河社区村级资金收支预算执行表</t>
    <phoneticPr fontId="25" type="noConversion"/>
  </si>
  <si>
    <t>公布日期：2020年7月20日</t>
    <phoneticPr fontId="25" type="noConversion"/>
  </si>
  <si>
    <t xml:space="preserve">   2020年第二季度</t>
    <phoneticPr fontId="25" type="noConversion"/>
  </si>
  <si>
    <t>青阳农村资产管理有限公司</t>
    <phoneticPr fontId="25" type="noConversion"/>
  </si>
  <si>
    <t>社保个人部分</t>
    <phoneticPr fontId="25" type="noConversion"/>
  </si>
  <si>
    <t>其他</t>
    <phoneticPr fontId="25" type="noConversion"/>
  </si>
  <si>
    <t>住房公积金个人部分</t>
    <phoneticPr fontId="25" type="noConversion"/>
  </si>
  <si>
    <t>富顺达</t>
    <phoneticPr fontId="25" type="noConversion"/>
  </si>
  <si>
    <t>西河房产公司（借款）</t>
    <phoneticPr fontId="25" type="noConversion"/>
  </si>
  <si>
    <t>单位负责人签字</t>
    <phoneticPr fontId="25" type="noConversion"/>
  </si>
  <si>
    <t>唐月芬</t>
    <phoneticPr fontId="25" type="noConversion"/>
  </si>
  <si>
    <t>胡小弟</t>
    <phoneticPr fontId="25" type="noConversion"/>
  </si>
  <si>
    <t>王纪根</t>
    <phoneticPr fontId="25" type="noConversion"/>
  </si>
  <si>
    <t>蔡慧芬</t>
    <phoneticPr fontId="25" type="noConversion"/>
  </si>
  <si>
    <t>周群</t>
    <phoneticPr fontId="25" type="noConversion"/>
  </si>
  <si>
    <t>李公平</t>
    <phoneticPr fontId="25" type="noConversion"/>
  </si>
  <si>
    <t>房租金</t>
    <phoneticPr fontId="25" type="noConversion"/>
  </si>
  <si>
    <t>2015年租金</t>
    <phoneticPr fontId="25" type="noConversion"/>
  </si>
  <si>
    <t>克莉丝汀</t>
    <phoneticPr fontId="25" type="noConversion"/>
  </si>
  <si>
    <t>简正明</t>
    <phoneticPr fontId="25" type="noConversion"/>
  </si>
  <si>
    <t>欧思亮</t>
    <phoneticPr fontId="25" type="noConversion"/>
  </si>
  <si>
    <t>朱永珍</t>
    <phoneticPr fontId="25" type="noConversion"/>
  </si>
  <si>
    <t>曾妃</t>
    <phoneticPr fontId="25" type="noConversion"/>
  </si>
  <si>
    <t>程银灵</t>
    <phoneticPr fontId="25" type="noConversion"/>
  </si>
  <si>
    <t>林子涵</t>
    <phoneticPr fontId="25" type="noConversion"/>
  </si>
  <si>
    <t>石磊</t>
    <phoneticPr fontId="25" type="noConversion"/>
  </si>
  <si>
    <t>郑阿强</t>
    <phoneticPr fontId="25" type="noConversion"/>
  </si>
  <si>
    <t>朱强</t>
    <phoneticPr fontId="25" type="noConversion"/>
  </si>
  <si>
    <t>于建平</t>
    <phoneticPr fontId="25" type="noConversion"/>
  </si>
  <si>
    <t>郑明贤</t>
    <phoneticPr fontId="25" type="noConversion"/>
  </si>
  <si>
    <t>王新根</t>
    <phoneticPr fontId="25" type="noConversion"/>
  </si>
  <si>
    <t>周丽</t>
    <phoneticPr fontId="25" type="noConversion"/>
  </si>
  <si>
    <t>严辉</t>
    <phoneticPr fontId="25" type="noConversion"/>
  </si>
  <si>
    <t>李桂松</t>
    <phoneticPr fontId="25" type="noConversion"/>
  </si>
  <si>
    <t>胡军</t>
    <phoneticPr fontId="25" type="noConversion"/>
  </si>
  <si>
    <t>花巧珍</t>
    <phoneticPr fontId="25" type="noConversion"/>
  </si>
</sst>
</file>

<file path=xl/styles.xml><?xml version="1.0" encoding="utf-8"?>
<styleSheet xmlns="http://schemas.openxmlformats.org/spreadsheetml/2006/main">
  <numFmts count="7">
    <numFmt numFmtId="176" formatCode="##.00"/>
    <numFmt numFmtId="177" formatCode="0.00;[Red]0.00"/>
    <numFmt numFmtId="178" formatCode="0_ "/>
    <numFmt numFmtId="179" formatCode="0_);[Red]\(0\)"/>
    <numFmt numFmtId="180" formatCode="0.00_ "/>
    <numFmt numFmtId="181" formatCode="0.00_);[Red]\(0.00\)"/>
    <numFmt numFmtId="182" formatCode="0.00;_ۿ"/>
  </numFmts>
  <fonts count="47">
    <font>
      <sz val="12"/>
      <name val="宋体"/>
      <charset val="134"/>
    </font>
    <font>
      <sz val="11"/>
      <name val="宋体"/>
      <family val="3"/>
      <charset val="134"/>
    </font>
    <font>
      <sz val="18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10"/>
      <name val="Times New Roman"/>
      <family val="1"/>
    </font>
    <font>
      <sz val="20"/>
      <name val="宋体"/>
      <family val="3"/>
      <charset val="134"/>
    </font>
    <font>
      <u/>
      <sz val="12"/>
      <name val="宋体"/>
      <family val="3"/>
      <charset val="134"/>
    </font>
    <font>
      <b/>
      <sz val="18"/>
      <name val="仿宋_GB2312"/>
      <family val="3"/>
      <charset val="134"/>
    </font>
    <font>
      <u/>
      <sz val="11"/>
      <name val="宋体"/>
      <family val="3"/>
      <charset val="134"/>
    </font>
    <font>
      <sz val="2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Arial"/>
      <family val="2"/>
    </font>
    <font>
      <sz val="12"/>
      <color indexed="10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22"/>
      <name val="黑体"/>
      <family val="3"/>
      <charset val="134"/>
    </font>
    <font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MS Sans Serif"/>
      <family val="2"/>
    </font>
    <font>
      <sz val="10"/>
      <name val="Arial"/>
      <family val="2"/>
    </font>
    <font>
      <sz val="16"/>
      <name val="黑体"/>
      <family val="3"/>
      <charset val="134"/>
    </font>
    <font>
      <sz val="16"/>
      <name val="宋体"/>
      <family val="3"/>
      <charset val="134"/>
    </font>
    <font>
      <sz val="16"/>
      <name val="Times New Roman"/>
      <family val="1"/>
    </font>
    <font>
      <b/>
      <sz val="16"/>
      <name val="宋体"/>
      <family val="3"/>
      <charset val="134"/>
    </font>
    <font>
      <u/>
      <sz val="12"/>
      <name val="Times New Roman"/>
      <family val="1"/>
    </font>
    <font>
      <b/>
      <sz val="11"/>
      <name val="Times New Roman"/>
      <family val="1"/>
    </font>
    <font>
      <sz val="80"/>
      <name val="宋体"/>
      <family val="3"/>
      <charset val="134"/>
    </font>
    <font>
      <b/>
      <sz val="28"/>
      <name val="新宋体"/>
      <family val="3"/>
      <charset val="134"/>
    </font>
    <font>
      <sz val="28"/>
      <name val="黑体"/>
      <family val="3"/>
      <charset val="134"/>
    </font>
    <font>
      <sz val="28"/>
      <name val="宋体"/>
      <family val="3"/>
      <charset val="134"/>
    </font>
    <font>
      <sz val="24"/>
      <name val="宋体"/>
      <family val="3"/>
      <charset val="134"/>
    </font>
    <font>
      <b/>
      <u/>
      <sz val="18"/>
      <name val="仿宋_GB2312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1" fillId="0" borderId="0"/>
    <xf numFmtId="0" fontId="41" fillId="0" borderId="0"/>
    <xf numFmtId="0" fontId="28" fillId="0" borderId="0"/>
    <xf numFmtId="0" fontId="41" fillId="0" borderId="0"/>
    <xf numFmtId="0" fontId="28" fillId="0" borderId="0"/>
    <xf numFmtId="0" fontId="41" fillId="0" borderId="0"/>
  </cellStyleXfs>
  <cellXfs count="652"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Font="1" applyBorder="1"/>
    <xf numFmtId="0" fontId="0" fillId="0" borderId="2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0" fillId="0" borderId="3" xfId="0" applyFont="1" applyBorder="1"/>
    <xf numFmtId="0" fontId="1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8" fillId="0" borderId="0" xfId="0" applyFont="1"/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8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2" xfId="0" applyFont="1" applyBorder="1"/>
    <xf numFmtId="0" fontId="1" fillId="0" borderId="3" xfId="0" applyFont="1" applyBorder="1"/>
    <xf numFmtId="0" fontId="9" fillId="0" borderId="2" xfId="0" applyFont="1" applyBorder="1"/>
    <xf numFmtId="0" fontId="0" fillId="0" borderId="13" xfId="0" applyFont="1" applyBorder="1"/>
    <xf numFmtId="0" fontId="0" fillId="0" borderId="12" xfId="0" applyFont="1" applyBorder="1"/>
    <xf numFmtId="0" fontId="0" fillId="0" borderId="19" xfId="0" applyFont="1" applyBorder="1" applyAlignment="1">
      <alignment horizontal="center" vertical="center"/>
    </xf>
    <xf numFmtId="2" fontId="0" fillId="0" borderId="2" xfId="0" applyNumberFormat="1" applyFont="1" applyBorder="1"/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0" fillId="0" borderId="22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24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2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7" applyFont="1" applyAlignment="1">
      <alignment vertical="center"/>
    </xf>
    <xf numFmtId="0" fontId="0" fillId="0" borderId="0" xfId="7" applyFont="1" applyAlignment="1">
      <alignment vertical="center"/>
    </xf>
    <xf numFmtId="0" fontId="0" fillId="0" borderId="0" xfId="7" applyFont="1" applyBorder="1" applyAlignment="1">
      <alignment vertical="center"/>
    </xf>
    <xf numFmtId="0" fontId="1" fillId="0" borderId="2" xfId="7" applyFont="1" applyBorder="1" applyAlignment="1">
      <alignment horizontal="center" vertical="center" wrapText="1" shrinkToFit="1"/>
    </xf>
    <xf numFmtId="0" fontId="1" fillId="0" borderId="1" xfId="7" applyFont="1" applyBorder="1" applyAlignment="1">
      <alignment horizontal="center" vertical="center" shrinkToFit="1"/>
    </xf>
    <xf numFmtId="0" fontId="15" fillId="0" borderId="2" xfId="7" applyFont="1" applyBorder="1" applyAlignment="1">
      <alignment horizontal="center" vertical="center" shrinkToFit="1"/>
    </xf>
    <xf numFmtId="0" fontId="1" fillId="0" borderId="2" xfId="7" applyFont="1" applyBorder="1" applyAlignment="1">
      <alignment horizontal="center" vertical="center" shrinkToFit="1"/>
    </xf>
    <xf numFmtId="0" fontId="1" fillId="0" borderId="3" xfId="7" applyFont="1" applyBorder="1" applyAlignment="1">
      <alignment horizontal="center" vertical="center" shrinkToFit="1"/>
    </xf>
    <xf numFmtId="0" fontId="15" fillId="0" borderId="1" xfId="7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4" fillId="0" borderId="13" xfId="0" applyFont="1" applyBorder="1"/>
    <xf numFmtId="0" fontId="0" fillId="0" borderId="0" xfId="0" applyFont="1" applyAlignment="1">
      <alignment horizontal="right"/>
    </xf>
    <xf numFmtId="0" fontId="19" fillId="0" borderId="0" xfId="0" applyFont="1" applyFill="1" applyAlignment="1">
      <alignment vertical="center"/>
    </xf>
    <xf numFmtId="49" fontId="21" fillId="3" borderId="0" xfId="0" applyNumberFormat="1" applyFont="1" applyFill="1" applyAlignment="1">
      <alignment horizontal="right"/>
    </xf>
    <xf numFmtId="49" fontId="22" fillId="3" borderId="0" xfId="0" applyNumberFormat="1" applyFont="1" applyFill="1" applyAlignment="1">
      <alignment horizontal="right"/>
    </xf>
    <xf numFmtId="49" fontId="24" fillId="3" borderId="27" xfId="0" applyNumberFormat="1" applyFont="1" applyFill="1" applyBorder="1" applyAlignment="1">
      <alignment horizontal="right" vertical="center"/>
    </xf>
    <xf numFmtId="49" fontId="24" fillId="3" borderId="27" xfId="0" applyNumberFormat="1" applyFont="1" applyFill="1" applyBorder="1" applyAlignment="1">
      <alignment horizontal="center" vertical="center"/>
    </xf>
    <xf numFmtId="49" fontId="24" fillId="3" borderId="28" xfId="0" applyNumberFormat="1" applyFont="1" applyFill="1" applyBorder="1" applyAlignment="1">
      <alignment horizontal="center" vertical="center"/>
    </xf>
    <xf numFmtId="49" fontId="24" fillId="3" borderId="29" xfId="0" applyNumberFormat="1" applyFont="1" applyFill="1" applyBorder="1" applyAlignment="1">
      <alignment horizontal="center" vertical="center"/>
    </xf>
    <xf numFmtId="49" fontId="24" fillId="3" borderId="30" xfId="0" applyNumberFormat="1" applyFont="1" applyFill="1" applyBorder="1" applyAlignment="1">
      <alignment horizontal="center" vertical="center"/>
    </xf>
    <xf numFmtId="49" fontId="23" fillId="3" borderId="31" xfId="0" applyNumberFormat="1" applyFont="1" applyFill="1" applyBorder="1" applyAlignment="1">
      <alignment horizontal="center" vertical="center"/>
    </xf>
    <xf numFmtId="49" fontId="24" fillId="3" borderId="2" xfId="0" applyNumberFormat="1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/>
    </xf>
    <xf numFmtId="49" fontId="24" fillId="3" borderId="32" xfId="0" applyNumberFormat="1" applyFont="1" applyFill="1" applyBorder="1" applyAlignment="1">
      <alignment horizontal="right" vertical="center"/>
    </xf>
    <xf numFmtId="49" fontId="19" fillId="3" borderId="31" xfId="0" applyNumberFormat="1" applyFont="1" applyFill="1" applyBorder="1" applyAlignment="1">
      <alignment horizontal="left" vertical="center"/>
    </xf>
    <xf numFmtId="49" fontId="19" fillId="3" borderId="2" xfId="0" applyNumberFormat="1" applyFont="1" applyFill="1" applyBorder="1" applyAlignment="1">
      <alignment horizontal="center" vertical="center"/>
    </xf>
    <xf numFmtId="176" fontId="19" fillId="3" borderId="2" xfId="0" applyNumberFormat="1" applyFont="1" applyFill="1" applyBorder="1" applyAlignment="1">
      <alignment horizontal="right" vertical="center"/>
    </xf>
    <xf numFmtId="49" fontId="19" fillId="3" borderId="2" xfId="0" applyNumberFormat="1" applyFont="1" applyFill="1" applyBorder="1" applyAlignment="1">
      <alignment horizontal="left" vertical="center"/>
    </xf>
    <xf numFmtId="176" fontId="19" fillId="3" borderId="32" xfId="0" applyNumberFormat="1" applyFont="1" applyFill="1" applyBorder="1" applyAlignment="1">
      <alignment horizontal="right" vertical="center"/>
    </xf>
    <xf numFmtId="49" fontId="19" fillId="3" borderId="32" xfId="0" applyNumberFormat="1" applyFont="1" applyFill="1" applyBorder="1" applyAlignment="1">
      <alignment horizontal="right" vertical="center"/>
    </xf>
    <xf numFmtId="49" fontId="19" fillId="3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 shrinkToFit="1"/>
    </xf>
    <xf numFmtId="49" fontId="24" fillId="3" borderId="32" xfId="0" applyNumberFormat="1" applyFont="1" applyFill="1" applyBorder="1" applyAlignment="1">
      <alignment horizontal="right"/>
    </xf>
    <xf numFmtId="49" fontId="24" fillId="3" borderId="31" xfId="0" applyNumberFormat="1" applyFont="1" applyFill="1" applyBorder="1" applyAlignment="1">
      <alignment horizontal="right"/>
    </xf>
    <xf numFmtId="49" fontId="24" fillId="3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left" vertical="center"/>
    </xf>
    <xf numFmtId="176" fontId="19" fillId="3" borderId="32" xfId="0" applyNumberFormat="1" applyFont="1" applyFill="1" applyBorder="1" applyAlignment="1">
      <alignment horizontal="right"/>
    </xf>
    <xf numFmtId="49" fontId="22" fillId="3" borderId="32" xfId="0" applyNumberFormat="1" applyFont="1" applyFill="1" applyBorder="1" applyAlignment="1">
      <alignment horizontal="right"/>
    </xf>
    <xf numFmtId="49" fontId="22" fillId="3" borderId="2" xfId="0" applyNumberFormat="1" applyFont="1" applyFill="1" applyBorder="1" applyAlignment="1">
      <alignment horizontal="right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vertical="center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vertical="center"/>
    </xf>
    <xf numFmtId="177" fontId="0" fillId="0" borderId="4" xfId="11" applyNumberFormat="1" applyFont="1" applyBorder="1" applyAlignment="1">
      <alignment horizontal="center" vertical="center"/>
    </xf>
    <xf numFmtId="0" fontId="0" fillId="0" borderId="5" xfId="11" applyFont="1" applyBorder="1" applyAlignment="1">
      <alignment horizontal="center" vertical="center"/>
    </xf>
    <xf numFmtId="0" fontId="0" fillId="0" borderId="5" xfId="11" applyNumberFormat="1" applyFont="1" applyBorder="1" applyAlignment="1">
      <alignment horizontal="center" vertical="center"/>
    </xf>
    <xf numFmtId="0" fontId="0" fillId="0" borderId="6" xfId="1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0" fillId="0" borderId="2" xfId="1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11" applyFont="1" applyBorder="1" applyAlignment="1">
      <alignment horizontal="center" vertical="center"/>
    </xf>
    <xf numFmtId="0" fontId="0" fillId="0" borderId="8" xfId="11" applyFont="1" applyBorder="1" applyAlignment="1">
      <alignment horizontal="center" vertical="center"/>
    </xf>
    <xf numFmtId="177" fontId="4" fillId="0" borderId="7" xfId="11" applyNumberFormat="1" applyFont="1" applyBorder="1" applyAlignment="1">
      <alignment vertical="center"/>
    </xf>
    <xf numFmtId="0" fontId="4" fillId="0" borderId="2" xfId="11" applyNumberFormat="1" applyFont="1" applyBorder="1" applyAlignment="1">
      <alignment vertical="center" shrinkToFit="1"/>
    </xf>
    <xf numFmtId="0" fontId="0" fillId="0" borderId="8" xfId="11" applyFont="1" applyBorder="1" applyAlignment="1">
      <alignment vertical="center"/>
    </xf>
    <xf numFmtId="177" fontId="0" fillId="0" borderId="7" xfId="11" applyNumberFormat="1" applyFont="1" applyBorder="1" applyAlignment="1">
      <alignment vertical="center"/>
    </xf>
    <xf numFmtId="0" fontId="0" fillId="0" borderId="2" xfId="11" applyNumberFormat="1" applyFont="1" applyBorder="1" applyAlignment="1">
      <alignment vertical="center" shrinkToFit="1"/>
    </xf>
    <xf numFmtId="0" fontId="0" fillId="0" borderId="3" xfId="1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2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" xfId="8" applyFont="1" applyFill="1" applyBorder="1" applyAlignment="1">
      <alignment horizontal="center" vertical="center"/>
    </xf>
    <xf numFmtId="0" fontId="5" fillId="3" borderId="2" xfId="8" applyNumberFormat="1" applyFont="1" applyFill="1" applyBorder="1" applyAlignment="1">
      <alignment horizontal="left" vertical="center" wrapText="1"/>
    </xf>
    <xf numFmtId="0" fontId="25" fillId="3" borderId="2" xfId="8" applyFont="1" applyFill="1" applyBorder="1" applyAlignment="1">
      <alignment horizontal="left" vertical="center" wrapText="1"/>
    </xf>
    <xf numFmtId="0" fontId="5" fillId="3" borderId="2" xfId="8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8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2" xfId="10" applyFont="1" applyFill="1" applyBorder="1" applyAlignment="1">
      <alignment vertical="center" shrinkToFit="1"/>
    </xf>
    <xf numFmtId="0" fontId="5" fillId="0" borderId="2" xfId="1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25" fillId="0" borderId="2" xfId="9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9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9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49" fontId="0" fillId="0" borderId="0" xfId="0" applyNumberFormat="1" applyFont="1"/>
    <xf numFmtId="0" fontId="0" fillId="0" borderId="20" xfId="0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/>
    <xf numFmtId="0" fontId="0" fillId="0" borderId="13" xfId="0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/>
    <xf numFmtId="0" fontId="0" fillId="0" borderId="11" xfId="0" applyFont="1" applyBorder="1" applyAlignment="1"/>
    <xf numFmtId="0" fontId="5" fillId="0" borderId="2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19" xfId="0" applyFont="1" applyBorder="1"/>
    <xf numFmtId="0" fontId="0" fillId="0" borderId="49" xfId="0" applyFont="1" applyBorder="1"/>
    <xf numFmtId="0" fontId="0" fillId="0" borderId="50" xfId="0" applyFont="1" applyBorder="1"/>
    <xf numFmtId="0" fontId="4" fillId="0" borderId="51" xfId="0" applyFont="1" applyBorder="1" applyAlignment="1">
      <alignment horizontal="center" vertical="center"/>
    </xf>
    <xf numFmtId="0" fontId="0" fillId="0" borderId="40" xfId="0" applyFont="1" applyBorder="1"/>
    <xf numFmtId="0" fontId="0" fillId="0" borderId="0" xfId="0" applyFont="1" applyBorder="1"/>
    <xf numFmtId="0" fontId="0" fillId="0" borderId="52" xfId="0" applyFont="1" applyBorder="1"/>
    <xf numFmtId="0" fontId="4" fillId="0" borderId="4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27" fillId="0" borderId="2" xfId="0" applyFont="1" applyFill="1" applyBorder="1"/>
    <xf numFmtId="0" fontId="5" fillId="3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25" fillId="0" borderId="2" xfId="0" applyFont="1" applyBorder="1"/>
    <xf numFmtId="0" fontId="25" fillId="0" borderId="2" xfId="0" applyFont="1" applyBorder="1" applyAlignment="1">
      <alignment vertical="center"/>
    </xf>
    <xf numFmtId="0" fontId="25" fillId="0" borderId="46" xfId="0" applyFont="1" applyFill="1" applyBorder="1"/>
    <xf numFmtId="0" fontId="25" fillId="0" borderId="0" xfId="0" applyFont="1"/>
    <xf numFmtId="0" fontId="25" fillId="0" borderId="2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42" fillId="0" borderId="2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Alignment="1"/>
    <xf numFmtId="0" fontId="41" fillId="0" borderId="0" xfId="0" applyFont="1" applyAlignment="1">
      <alignment vertical="center"/>
    </xf>
    <xf numFmtId="0" fontId="42" fillId="4" borderId="2" xfId="0" applyFont="1" applyFill="1" applyBorder="1" applyAlignment="1">
      <alignment horizontal="center" vertical="center"/>
    </xf>
    <xf numFmtId="0" fontId="42" fillId="4" borderId="2" xfId="0" applyNumberFormat="1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181" fontId="42" fillId="4" borderId="2" xfId="0" applyNumberFormat="1" applyFont="1" applyFill="1" applyBorder="1" applyAlignment="1">
      <alignment horizontal="center" vertical="center" wrapText="1"/>
    </xf>
    <xf numFmtId="181" fontId="42" fillId="4" borderId="2" xfId="0" applyNumberFormat="1" applyFont="1" applyFill="1" applyBorder="1" applyAlignment="1">
      <alignment horizontal="center" vertical="center"/>
    </xf>
    <xf numFmtId="181" fontId="41" fillId="4" borderId="0" xfId="0" applyNumberFormat="1" applyFont="1" applyFill="1" applyAlignment="1">
      <alignment vertical="center"/>
    </xf>
    <xf numFmtId="181" fontId="42" fillId="4" borderId="2" xfId="0" applyNumberFormat="1" applyFont="1" applyFill="1" applyBorder="1" applyAlignment="1">
      <alignment vertical="center"/>
    </xf>
    <xf numFmtId="0" fontId="42" fillId="0" borderId="2" xfId="0" applyFont="1" applyBorder="1" applyAlignment="1">
      <alignment horizontal="center"/>
    </xf>
    <xf numFmtId="0" fontId="42" fillId="4" borderId="2" xfId="0" applyFont="1" applyFill="1" applyBorder="1" applyAlignment="1">
      <alignment horizontal="center"/>
    </xf>
    <xf numFmtId="181" fontId="42" fillId="4" borderId="2" xfId="0" applyNumberFormat="1" applyFont="1" applyFill="1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/>
    </xf>
    <xf numFmtId="0" fontId="5" fillId="0" borderId="2" xfId="9" applyFont="1" applyBorder="1" applyAlignment="1">
      <alignment horizontal="left" vertical="center" wrapText="1"/>
    </xf>
    <xf numFmtId="0" fontId="5" fillId="3" borderId="2" xfId="8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vertical="center"/>
    </xf>
    <xf numFmtId="0" fontId="5" fillId="0" borderId="2" xfId="0" applyFont="1" applyFill="1" applyBorder="1"/>
    <xf numFmtId="0" fontId="41" fillId="0" borderId="0" xfId="0" applyFont="1"/>
    <xf numFmtId="0" fontId="25" fillId="0" borderId="2" xfId="0" applyFont="1" applyBorder="1" applyAlignment="1">
      <alignment horizontal="center" vertical="center" wrapText="1"/>
    </xf>
    <xf numFmtId="181" fontId="42" fillId="4" borderId="0" xfId="0" applyNumberFormat="1" applyFont="1" applyFill="1" applyAlignment="1">
      <alignment vertical="center"/>
    </xf>
    <xf numFmtId="180" fontId="42" fillId="4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4" borderId="2" xfId="0" applyFont="1" applyFill="1" applyBorder="1"/>
    <xf numFmtId="0" fontId="25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0" fillId="4" borderId="2" xfId="0" applyFont="1" applyFill="1" applyBorder="1" applyAlignment="1">
      <alignment horizontal="center" vertical="center"/>
    </xf>
    <xf numFmtId="0" fontId="42" fillId="4" borderId="2" xfId="0" applyFont="1" applyFill="1" applyBorder="1"/>
    <xf numFmtId="0" fontId="44" fillId="4" borderId="2" xfId="0" applyFont="1" applyFill="1" applyBorder="1" applyAlignment="1">
      <alignment horizontal="center" vertical="center"/>
    </xf>
    <xf numFmtId="0" fontId="46" fillId="4" borderId="2" xfId="0" applyFont="1" applyFill="1" applyBorder="1"/>
    <xf numFmtId="0" fontId="44" fillId="4" borderId="0" xfId="0" applyFont="1" applyFill="1" applyAlignment="1">
      <alignment vertical="center"/>
    </xf>
    <xf numFmtId="0" fontId="41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45" fillId="0" borderId="6" xfId="0" applyFont="1" applyBorder="1" applyAlignment="1">
      <alignment vertical="center" wrapText="1"/>
    </xf>
    <xf numFmtId="0" fontId="45" fillId="0" borderId="8" xfId="0" applyFont="1" applyBorder="1" applyAlignment="1">
      <alignment horizontal="center" vertical="center" shrinkToFit="1"/>
    </xf>
    <xf numFmtId="0" fontId="44" fillId="0" borderId="8" xfId="0" applyFont="1" applyBorder="1" applyAlignment="1">
      <alignment vertical="center"/>
    </xf>
    <xf numFmtId="180" fontId="45" fillId="0" borderId="8" xfId="0" applyNumberFormat="1" applyFont="1" applyBorder="1" applyAlignment="1">
      <alignment horizontal="center" vertical="center" shrinkToFit="1"/>
    </xf>
    <xf numFmtId="180" fontId="45" fillId="0" borderId="41" xfId="0" applyNumberFormat="1" applyFont="1" applyBorder="1" applyAlignment="1">
      <alignment horizontal="center" vertical="center" shrinkToFit="1"/>
    </xf>
    <xf numFmtId="0" fontId="44" fillId="0" borderId="0" xfId="0" applyFont="1"/>
    <xf numFmtId="0" fontId="44" fillId="0" borderId="0" xfId="0" applyFont="1" applyAlignment="1">
      <alignment vertical="center"/>
    </xf>
    <xf numFmtId="0" fontId="45" fillId="0" borderId="38" xfId="0" applyFont="1" applyBorder="1" applyAlignment="1">
      <alignment vertical="center" wrapText="1"/>
    </xf>
    <xf numFmtId="0" fontId="45" fillId="3" borderId="2" xfId="0" applyFont="1" applyFill="1" applyBorder="1" applyAlignment="1">
      <alignment horizontal="center" vertical="center" shrinkToFit="1"/>
    </xf>
    <xf numFmtId="0" fontId="45" fillId="0" borderId="3" xfId="0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shrinkToFit="1"/>
    </xf>
    <xf numFmtId="0" fontId="45" fillId="0" borderId="40" xfId="0" applyFont="1" applyBorder="1" applyAlignment="1">
      <alignment horizontal="center" vertical="center" shrinkToFit="1"/>
    </xf>
    <xf numFmtId="0" fontId="45" fillId="0" borderId="16" xfId="0" applyFont="1" applyBorder="1" applyAlignment="1">
      <alignment vertical="center" shrinkToFit="1"/>
    </xf>
    <xf numFmtId="0" fontId="44" fillId="0" borderId="0" xfId="0" applyFont="1" applyAlignment="1"/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41" fillId="0" borderId="2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45" fillId="4" borderId="2" xfId="0" applyFont="1" applyFill="1" applyBorder="1" applyAlignment="1">
      <alignment horizontal="right" vertical="center"/>
    </xf>
    <xf numFmtId="0" fontId="45" fillId="4" borderId="2" xfId="0" applyFont="1" applyFill="1" applyBorder="1"/>
    <xf numFmtId="18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1" fontId="4" fillId="0" borderId="21" xfId="0" applyNumberFormat="1" applyFont="1" applyBorder="1" applyAlignment="1">
      <alignment horizontal="center" vertical="center"/>
    </xf>
    <xf numFmtId="31" fontId="4" fillId="0" borderId="20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34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41" fillId="0" borderId="19" xfId="0" applyFont="1" applyBorder="1" applyAlignment="1">
      <alignment vertical="center"/>
    </xf>
    <xf numFmtId="0" fontId="41" fillId="0" borderId="49" xfId="0" applyFont="1" applyBorder="1" applyAlignment="1">
      <alignment vertical="center"/>
    </xf>
    <xf numFmtId="0" fontId="41" fillId="0" borderId="50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41" fillId="0" borderId="53" xfId="0" applyFont="1" applyBorder="1" applyAlignment="1">
      <alignment vertical="center"/>
    </xf>
    <xf numFmtId="0" fontId="41" fillId="0" borderId="54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41" fillId="0" borderId="19" xfId="0" applyFont="1" applyBorder="1" applyAlignment="1">
      <alignment vertical="center" wrapText="1"/>
    </xf>
    <xf numFmtId="0" fontId="0" fillId="0" borderId="49" xfId="0" applyFont="1" applyBorder="1" applyAlignment="1">
      <alignment vertical="center" wrapText="1"/>
    </xf>
    <xf numFmtId="0" fontId="0" fillId="0" borderId="5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2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53" xfId="0" applyFont="1" applyBorder="1" applyAlignment="1">
      <alignment vertical="center" wrapText="1"/>
    </xf>
    <xf numFmtId="0" fontId="0" fillId="0" borderId="54" xfId="0" applyFont="1" applyBorder="1" applyAlignment="1">
      <alignment vertical="center" wrapText="1"/>
    </xf>
    <xf numFmtId="0" fontId="0" fillId="0" borderId="49" xfId="0" applyFont="1" applyBorder="1" applyAlignment="1">
      <alignment wrapText="1"/>
    </xf>
    <xf numFmtId="0" fontId="0" fillId="0" borderId="49" xfId="0" applyFont="1" applyBorder="1" applyAlignment="1"/>
    <xf numFmtId="0" fontId="0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6" fillId="0" borderId="1" xfId="8" applyFont="1" applyBorder="1" applyAlignment="1">
      <alignment horizontal="center" vertical="center" wrapText="1"/>
    </xf>
    <xf numFmtId="0" fontId="26" fillId="0" borderId="2" xfId="8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3" borderId="2" xfId="8" applyFont="1" applyFill="1" applyBorder="1" applyAlignment="1">
      <alignment horizontal="left" vertical="center" wrapText="1"/>
    </xf>
    <xf numFmtId="0" fontId="5" fillId="3" borderId="2" xfId="8" applyFont="1" applyFill="1" applyBorder="1" applyAlignment="1">
      <alignment horizontal="left" vertical="center" wrapText="1" shrinkToFit="1"/>
    </xf>
    <xf numFmtId="0" fontId="5" fillId="3" borderId="1" xfId="0" applyFont="1" applyFill="1" applyBorder="1" applyAlignment="1">
      <alignment horizontal="center" vertical="center" textRotation="255"/>
    </xf>
    <xf numFmtId="0" fontId="5" fillId="3" borderId="2" xfId="8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wrapText="1"/>
    </xf>
    <xf numFmtId="0" fontId="26" fillId="0" borderId="1" xfId="10" applyFont="1" applyFill="1" applyBorder="1" applyAlignment="1">
      <alignment horizontal="center" vertical="center" shrinkToFit="1"/>
    </xf>
    <xf numFmtId="0" fontId="26" fillId="0" borderId="2" xfId="10" applyFont="1" applyFill="1" applyBorder="1" applyAlignment="1">
      <alignment horizontal="center" vertical="center" shrinkToFit="1"/>
    </xf>
    <xf numFmtId="0" fontId="5" fillId="0" borderId="2" xfId="8" applyFont="1" applyFill="1" applyBorder="1" applyAlignment="1">
      <alignment horizontal="left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textRotation="255"/>
    </xf>
    <xf numFmtId="0" fontId="5" fillId="0" borderId="10" xfId="9" applyFont="1" applyBorder="1" applyAlignment="1">
      <alignment horizontal="left" vertical="center" wrapText="1"/>
    </xf>
    <xf numFmtId="0" fontId="5" fillId="3" borderId="1" xfId="10" applyFont="1" applyFill="1" applyBorder="1" applyAlignment="1">
      <alignment horizontal="center" vertical="center" shrinkToFit="1"/>
    </xf>
    <xf numFmtId="0" fontId="5" fillId="3" borderId="2" xfId="10" applyFont="1" applyFill="1" applyBorder="1" applyAlignment="1">
      <alignment horizontal="center" vertical="center" shrinkToFit="1"/>
    </xf>
    <xf numFmtId="0" fontId="5" fillId="0" borderId="2" xfId="9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6" fillId="0" borderId="10" xfId="1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26" fillId="0" borderId="49" xfId="8" applyFont="1" applyBorder="1" applyAlignment="1">
      <alignment horizontal="center" vertical="center" wrapText="1"/>
    </xf>
    <xf numFmtId="0" fontId="26" fillId="0" borderId="42" xfId="8" applyFont="1" applyBorder="1" applyAlignment="1">
      <alignment horizontal="center" vertical="center" wrapText="1"/>
    </xf>
    <xf numFmtId="0" fontId="26" fillId="0" borderId="53" xfId="8" applyFont="1" applyBorder="1" applyAlignment="1">
      <alignment horizontal="center" vertical="center" wrapText="1"/>
    </xf>
    <xf numFmtId="0" fontId="26" fillId="0" borderId="17" xfId="8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5" fillId="0" borderId="3" xfId="10" applyFont="1" applyFill="1" applyBorder="1" applyAlignment="1">
      <alignment horizontal="center" vertical="center" shrinkToFit="1"/>
    </xf>
    <xf numFmtId="0" fontId="26" fillId="0" borderId="49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5" fillId="3" borderId="3" xfId="8" applyFont="1" applyFill="1" applyBorder="1" applyAlignment="1">
      <alignment horizontal="left" vertical="center" wrapText="1"/>
    </xf>
    <xf numFmtId="0" fontId="5" fillId="3" borderId="1" xfId="8" applyFont="1" applyFill="1" applyBorder="1" applyAlignment="1">
      <alignment horizontal="left" vertical="center" wrapText="1"/>
    </xf>
    <xf numFmtId="0" fontId="5" fillId="3" borderId="3" xfId="8" applyFont="1" applyFill="1" applyBorder="1" applyAlignment="1">
      <alignment horizontal="left" vertical="center" wrapText="1" shrinkToFit="1"/>
    </xf>
    <xf numFmtId="0" fontId="5" fillId="3" borderId="1" xfId="8" applyFont="1" applyFill="1" applyBorder="1" applyAlignment="1">
      <alignment horizontal="left" vertical="center" wrapText="1" shrinkToFit="1"/>
    </xf>
    <xf numFmtId="0" fontId="5" fillId="3" borderId="42" xfId="0" applyFont="1" applyFill="1" applyBorder="1" applyAlignment="1">
      <alignment horizontal="center" vertical="center" textRotation="255"/>
    </xf>
    <xf numFmtId="0" fontId="5" fillId="3" borderId="59" xfId="0" applyFont="1" applyFill="1" applyBorder="1" applyAlignment="1">
      <alignment horizontal="center" vertical="center" textRotation="255"/>
    </xf>
    <xf numFmtId="0" fontId="5" fillId="3" borderId="17" xfId="0" applyFont="1" applyFill="1" applyBorder="1" applyAlignment="1">
      <alignment horizontal="center" vertical="center" textRotation="255"/>
    </xf>
    <xf numFmtId="0" fontId="5" fillId="3" borderId="16" xfId="8" applyFont="1" applyFill="1" applyBorder="1" applyAlignment="1">
      <alignment horizontal="center" vertical="center" wrapText="1"/>
    </xf>
    <xf numFmtId="0" fontId="5" fillId="3" borderId="46" xfId="8" applyFont="1" applyFill="1" applyBorder="1" applyAlignment="1">
      <alignment horizontal="center" vertical="center" wrapText="1"/>
    </xf>
    <xf numFmtId="0" fontId="5" fillId="3" borderId="18" xfId="8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textRotation="255"/>
    </xf>
    <xf numFmtId="0" fontId="5" fillId="0" borderId="59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60" xfId="0" applyFont="1" applyBorder="1" applyAlignment="1">
      <alignment horizontal="center" vertical="center" wrapText="1"/>
    </xf>
    <xf numFmtId="0" fontId="26" fillId="0" borderId="49" xfId="10" applyFont="1" applyFill="1" applyBorder="1" applyAlignment="1">
      <alignment horizontal="center" vertical="center" shrinkToFit="1"/>
    </xf>
    <xf numFmtId="0" fontId="26" fillId="0" borderId="42" xfId="10" applyFont="1" applyFill="1" applyBorder="1" applyAlignment="1">
      <alignment horizontal="center" vertical="center" shrinkToFit="1"/>
    </xf>
    <xf numFmtId="0" fontId="26" fillId="0" borderId="53" xfId="10" applyFont="1" applyFill="1" applyBorder="1" applyAlignment="1">
      <alignment horizontal="center" vertical="center" shrinkToFit="1"/>
    </xf>
    <xf numFmtId="0" fontId="26" fillId="0" borderId="17" xfId="10" applyFont="1" applyFill="1" applyBorder="1" applyAlignment="1">
      <alignment horizontal="center" vertical="center" shrinkToFit="1"/>
    </xf>
    <xf numFmtId="0" fontId="5" fillId="0" borderId="3" xfId="8" applyFont="1" applyFill="1" applyBorder="1" applyAlignment="1">
      <alignment horizontal="left" vertical="center" wrapText="1"/>
    </xf>
    <xf numFmtId="0" fontId="5" fillId="0" borderId="1" xfId="8" applyFont="1" applyFill="1" applyBorder="1" applyAlignment="1">
      <alignment horizontal="left" vertical="center" wrapText="1"/>
    </xf>
    <xf numFmtId="0" fontId="5" fillId="0" borderId="16" xfId="8" applyFont="1" applyBorder="1" applyAlignment="1">
      <alignment horizontal="center" vertical="center" wrapText="1"/>
    </xf>
    <xf numFmtId="0" fontId="5" fillId="0" borderId="46" xfId="8" applyFont="1" applyBorder="1" applyAlignment="1">
      <alignment horizontal="center" vertical="center" wrapText="1"/>
    </xf>
    <xf numFmtId="0" fontId="5" fillId="0" borderId="18" xfId="8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57" xfId="10" applyFont="1" applyFill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textRotation="255"/>
    </xf>
    <xf numFmtId="0" fontId="5" fillId="0" borderId="12" xfId="9" applyFont="1" applyBorder="1" applyAlignment="1">
      <alignment horizontal="left" vertical="center" wrapText="1"/>
    </xf>
    <xf numFmtId="0" fontId="5" fillId="0" borderId="13" xfId="9" applyFont="1" applyBorder="1" applyAlignment="1">
      <alignment horizontal="left" vertical="center" wrapText="1"/>
    </xf>
    <xf numFmtId="0" fontId="5" fillId="3" borderId="57" xfId="10" applyFont="1" applyFill="1" applyBorder="1" applyAlignment="1">
      <alignment horizontal="center" vertical="center" shrinkToFit="1"/>
    </xf>
    <xf numFmtId="0" fontId="5" fillId="0" borderId="3" xfId="9" applyFont="1" applyBorder="1" applyAlignment="1">
      <alignment horizontal="left" vertical="center" wrapText="1"/>
    </xf>
    <xf numFmtId="0" fontId="5" fillId="0" borderId="1" xfId="9" applyFont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6" fillId="0" borderId="12" xfId="10" applyFont="1" applyFill="1" applyBorder="1" applyAlignment="1">
      <alignment horizontal="center" vertical="center" shrinkToFit="1"/>
    </xf>
    <xf numFmtId="0" fontId="26" fillId="0" borderId="13" xfId="1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2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6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5" fillId="0" borderId="16" xfId="0" applyFont="1" applyBorder="1" applyAlignment="1">
      <alignment horizontal="center" vertical="center" shrinkToFit="1"/>
    </xf>
    <xf numFmtId="0" fontId="45" fillId="0" borderId="18" xfId="0" applyFont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center" vertical="center" wrapText="1"/>
    </xf>
    <xf numFmtId="180" fontId="45" fillId="0" borderId="16" xfId="0" applyNumberFormat="1" applyFont="1" applyBorder="1" applyAlignment="1">
      <alignment horizontal="center" vertical="center" shrinkToFit="1"/>
    </xf>
    <xf numFmtId="0" fontId="5" fillId="0" borderId="19" xfId="9" applyFont="1" applyBorder="1" applyAlignment="1">
      <alignment horizontal="left" vertical="center" wrapText="1"/>
    </xf>
    <xf numFmtId="0" fontId="5" fillId="0" borderId="42" xfId="9" applyFont="1" applyBorder="1" applyAlignment="1">
      <alignment horizontal="left" vertical="center" wrapText="1"/>
    </xf>
    <xf numFmtId="0" fontId="4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6" fillId="0" borderId="16" xfId="10" applyFont="1" applyFill="1" applyBorder="1" applyAlignment="1">
      <alignment horizontal="center" vertical="center" shrinkToFit="1"/>
    </xf>
    <xf numFmtId="49" fontId="20" fillId="3" borderId="0" xfId="0" applyNumberFormat="1" applyFont="1" applyFill="1" applyAlignment="1">
      <alignment horizontal="center" vertical="center"/>
    </xf>
    <xf numFmtId="49" fontId="23" fillId="3" borderId="27" xfId="0" applyNumberFormat="1" applyFont="1" applyFill="1" applyBorder="1" applyAlignment="1">
      <alignment horizontal="left"/>
    </xf>
    <xf numFmtId="0" fontId="0" fillId="0" borderId="21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0" fillId="0" borderId="0" xfId="7" applyFont="1" applyAlignment="1">
      <alignment horizontal="center" vertical="center"/>
    </xf>
    <xf numFmtId="0" fontId="1" fillId="0" borderId="1" xfId="7" applyFont="1" applyBorder="1" applyAlignment="1">
      <alignment horizontal="center" vertical="center" wrapText="1" shrinkToFit="1"/>
    </xf>
    <xf numFmtId="0" fontId="0" fillId="0" borderId="0" xfId="7" applyFont="1" applyAlignment="1">
      <alignment horizontal="left" vertical="center"/>
    </xf>
    <xf numFmtId="0" fontId="1" fillId="0" borderId="20" xfId="7" applyFont="1" applyBorder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1" fillId="0" borderId="5" xfId="7" applyFont="1" applyBorder="1" applyAlignment="1">
      <alignment horizontal="center" vertical="center" wrapText="1"/>
    </xf>
    <xf numFmtId="0" fontId="1" fillId="0" borderId="2" xfId="7" applyFont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1" fillId="0" borderId="2" xfId="7" applyFont="1" applyBorder="1" applyAlignment="1">
      <alignment horizontal="center" vertical="center" wrapText="1" shrinkToFit="1"/>
    </xf>
    <xf numFmtId="0" fontId="1" fillId="0" borderId="3" xfId="7" applyFont="1" applyBorder="1" applyAlignment="1">
      <alignment horizontal="center" vertical="center" wrapText="1" shrinkToFit="1"/>
    </xf>
    <xf numFmtId="0" fontId="0" fillId="0" borderId="21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1" fillId="0" borderId="21" xfId="7" applyFont="1" applyBorder="1" applyAlignment="1">
      <alignment horizontal="center" vertical="center"/>
    </xf>
    <xf numFmtId="0" fontId="1" fillId="0" borderId="3" xfId="7" applyFont="1" applyBorder="1" applyAlignment="1">
      <alignment horizontal="center" vertical="center"/>
    </xf>
    <xf numFmtId="0" fontId="1" fillId="0" borderId="2" xfId="7" applyFont="1" applyBorder="1" applyAlignment="1">
      <alignment horizontal="center" vertical="center"/>
    </xf>
    <xf numFmtId="0" fontId="1" fillId="0" borderId="45" xfId="7" applyFont="1" applyBorder="1" applyAlignment="1">
      <alignment horizontal="center" vertical="center" wrapText="1"/>
    </xf>
    <xf numFmtId="0" fontId="1" fillId="0" borderId="46" xfId="7" applyFont="1" applyBorder="1" applyAlignment="1">
      <alignment horizontal="center" vertical="center" wrapText="1"/>
    </xf>
    <xf numFmtId="0" fontId="1" fillId="0" borderId="18" xfId="7" applyFont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" fillId="0" borderId="57" xfId="7" applyFont="1" applyBorder="1" applyAlignment="1">
      <alignment horizontal="center" vertical="center" wrapText="1" shrinkToFit="1"/>
    </xf>
    <xf numFmtId="0" fontId="1" fillId="0" borderId="57" xfId="7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top"/>
    </xf>
    <xf numFmtId="0" fontId="1" fillId="0" borderId="64" xfId="0" applyFont="1" applyFill="1" applyBorder="1" applyAlignment="1">
      <alignment horizontal="center" vertical="top"/>
    </xf>
    <xf numFmtId="0" fontId="1" fillId="0" borderId="65" xfId="0" applyFont="1" applyFill="1" applyBorder="1" applyAlignment="1">
      <alignment horizontal="center" vertical="top"/>
    </xf>
    <xf numFmtId="0" fontId="0" fillId="0" borderId="60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left" vertical="center"/>
    </xf>
    <xf numFmtId="0" fontId="1" fillId="0" borderId="67" xfId="0" applyFont="1" applyFill="1" applyBorder="1" applyAlignment="1">
      <alignment horizontal="left" vertical="center"/>
    </xf>
    <xf numFmtId="0" fontId="1" fillId="0" borderId="68" xfId="0" applyFont="1" applyFill="1" applyBorder="1" applyAlignment="1">
      <alignment horizontal="left" vertical="center"/>
    </xf>
    <xf numFmtId="0" fontId="1" fillId="0" borderId="69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70" xfId="0" applyFont="1" applyFill="1" applyBorder="1" applyAlignment="1">
      <alignment horizontal="left" vertical="center"/>
    </xf>
    <xf numFmtId="0" fontId="1" fillId="0" borderId="51" xfId="0" applyFont="1" applyFill="1" applyBorder="1" applyAlignment="1">
      <alignment horizontal="left" vertical="center"/>
    </xf>
    <xf numFmtId="0" fontId="1" fillId="0" borderId="46" xfId="0" applyFont="1" applyFill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0" fontId="1" fillId="0" borderId="72" xfId="0" applyFont="1" applyFill="1" applyBorder="1" applyAlignment="1">
      <alignment horizontal="left" vertical="center"/>
    </xf>
    <xf numFmtId="0" fontId="1" fillId="0" borderId="73" xfId="0" applyFont="1" applyFill="1" applyBorder="1" applyAlignment="1">
      <alignment horizontal="left" vertical="center"/>
    </xf>
    <xf numFmtId="0" fontId="1" fillId="0" borderId="74" xfId="0" applyFont="1" applyFill="1" applyBorder="1" applyAlignment="1">
      <alignment horizontal="left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left" vertical="center" wrapText="1"/>
    </xf>
    <xf numFmtId="0" fontId="1" fillId="2" borderId="76" xfId="0" applyFont="1" applyFill="1" applyBorder="1" applyAlignment="1">
      <alignment horizontal="left" vertical="center" wrapText="1"/>
    </xf>
    <xf numFmtId="0" fontId="1" fillId="0" borderId="76" xfId="0" applyFont="1" applyFill="1" applyBorder="1" applyAlignment="1">
      <alignment horizontal="left" vertical="center" wrapText="1"/>
    </xf>
    <xf numFmtId="0" fontId="1" fillId="0" borderId="77" xfId="0" applyFont="1" applyFill="1" applyBorder="1" applyAlignment="1">
      <alignment horizontal="left" vertical="center" wrapText="1"/>
    </xf>
    <xf numFmtId="0" fontId="1" fillId="0" borderId="78" xfId="0" applyFont="1" applyFill="1" applyBorder="1" applyAlignment="1">
      <alignment horizontal="center" vertical="center"/>
    </xf>
    <xf numFmtId="0" fontId="1" fillId="0" borderId="79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60" xfId="0" applyFont="1" applyBorder="1" applyAlignment="1">
      <alignment horizontal="center"/>
    </xf>
    <xf numFmtId="0" fontId="0" fillId="0" borderId="59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60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42" fillId="0" borderId="2" xfId="0" applyNumberFormat="1" applyFont="1" applyBorder="1" applyAlignment="1">
      <alignment horizontal="center" vertical="center" wrapText="1"/>
    </xf>
    <xf numFmtId="0" fontId="42" fillId="4" borderId="2" xfId="0" applyNumberFormat="1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/>
    </xf>
  </cellXfs>
  <cellStyles count="14">
    <cellStyle name="ColLevel_0" xfId="1"/>
    <cellStyle name="RowLevel_0" xfId="2"/>
    <cellStyle name="常规" xfId="0" builtinId="0"/>
    <cellStyle name="常规 2" xfId="3"/>
    <cellStyle name="常规 4" xfId="4"/>
    <cellStyle name="常规 5" xfId="5"/>
    <cellStyle name="常规 7" xfId="6"/>
    <cellStyle name="常规_（市级）2016年征地补偿、资产动迁、生态补偿及公共服务开支补贴资金第2季度到账情况" xfId="7"/>
    <cellStyle name="常规_Sheet1" xfId="8"/>
    <cellStyle name="常规_Sheet2" xfId="9"/>
    <cellStyle name="常规_昆山市2014年收支决算及2015年收支预算表(表样）" xfId="10"/>
    <cellStyle name="常规_审计表样" xfId="11"/>
    <cellStyle name="常规_一季度村务公开表" xfId="12"/>
    <cellStyle name="样式 1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365760</xdr:colOff>
      <xdr:row>5</xdr:row>
      <xdr:rowOff>182880</xdr:rowOff>
    </xdr:from>
    <xdr:to>
      <xdr:col>6</xdr:col>
      <xdr:colOff>822960</xdr:colOff>
      <xdr:row>5</xdr:row>
      <xdr:rowOff>182880</xdr:rowOff>
    </xdr:to>
    <xdr:sp macro="" textlink="">
      <xdr:nvSpPr>
        <xdr:cNvPr id="12289" name="Line 1"/>
        <xdr:cNvSpPr>
          <a:spLocks noChangeShapeType="1"/>
        </xdr:cNvSpPr>
      </xdr:nvSpPr>
      <xdr:spPr bwMode="auto">
        <a:xfrm>
          <a:off x="4213860" y="227838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403860</xdr:colOff>
      <xdr:row>5</xdr:row>
      <xdr:rowOff>182880</xdr:rowOff>
    </xdr:from>
    <xdr:to>
      <xdr:col>8</xdr:col>
      <xdr:colOff>861060</xdr:colOff>
      <xdr:row>5</xdr:row>
      <xdr:rowOff>182880</xdr:rowOff>
    </xdr:to>
    <xdr:sp macro="" textlink="">
      <xdr:nvSpPr>
        <xdr:cNvPr id="12290" name="Line 2"/>
        <xdr:cNvSpPr>
          <a:spLocks noChangeShapeType="1"/>
        </xdr:cNvSpPr>
      </xdr:nvSpPr>
      <xdr:spPr bwMode="auto">
        <a:xfrm>
          <a:off x="6050280" y="227838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19</xdr:row>
      <xdr:rowOff>0</xdr:rowOff>
    </xdr:from>
    <xdr:to>
      <xdr:col>3</xdr:col>
      <xdr:colOff>464820</xdr:colOff>
      <xdr:row>20</xdr:row>
      <xdr:rowOff>0</xdr:rowOff>
    </xdr:to>
    <xdr:grpSp>
      <xdr:nvGrpSpPr>
        <xdr:cNvPr id="13313" name="Group 3"/>
        <xdr:cNvGrpSpPr>
          <a:grpSpLocks/>
        </xdr:cNvGrpSpPr>
      </xdr:nvGrpSpPr>
      <xdr:grpSpPr bwMode="auto">
        <a:xfrm>
          <a:off x="1962150" y="7800975"/>
          <a:ext cx="931545" cy="857250"/>
          <a:chOff x="206" y="819"/>
          <a:chExt cx="98" cy="90"/>
        </a:xfrm>
      </xdr:grpSpPr>
      <xdr:sp macro="" textlink="">
        <xdr:nvSpPr>
          <xdr:cNvPr id="13314" name="Line 1"/>
          <xdr:cNvSpPr>
            <a:spLocks noChangeShapeType="1"/>
          </xdr:cNvSpPr>
        </xdr:nvSpPr>
        <xdr:spPr bwMode="auto">
          <a:xfrm>
            <a:off x="206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15" name="Line 2"/>
          <xdr:cNvSpPr>
            <a:spLocks noChangeShapeType="1"/>
          </xdr:cNvSpPr>
        </xdr:nvSpPr>
        <xdr:spPr bwMode="auto">
          <a:xfrm>
            <a:off x="304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16</xdr:row>
      <xdr:rowOff>7620</xdr:rowOff>
    </xdr:from>
    <xdr:to>
      <xdr:col>5</xdr:col>
      <xdr:colOff>480060</xdr:colOff>
      <xdr:row>17</xdr:row>
      <xdr:rowOff>0</xdr:rowOff>
    </xdr:to>
    <xdr:grpSp>
      <xdr:nvGrpSpPr>
        <xdr:cNvPr id="14337" name="Group 3"/>
        <xdr:cNvGrpSpPr>
          <a:grpSpLocks/>
        </xdr:cNvGrpSpPr>
      </xdr:nvGrpSpPr>
      <xdr:grpSpPr bwMode="auto">
        <a:xfrm>
          <a:off x="4198620" y="6379845"/>
          <a:ext cx="977265" cy="601980"/>
          <a:chOff x="441" y="670"/>
          <a:chExt cx="102" cy="63"/>
        </a:xfrm>
      </xdr:grpSpPr>
      <xdr:sp macro="" textlink="">
        <xdr:nvSpPr>
          <xdr:cNvPr id="14338" name="Line 1"/>
          <xdr:cNvSpPr>
            <a:spLocks noChangeShapeType="1"/>
          </xdr:cNvSpPr>
        </xdr:nvSpPr>
        <xdr:spPr bwMode="auto">
          <a:xfrm>
            <a:off x="441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39" name="Line 2"/>
          <xdr:cNvSpPr>
            <a:spLocks noChangeShapeType="1"/>
          </xdr:cNvSpPr>
        </xdr:nvSpPr>
        <xdr:spPr bwMode="auto">
          <a:xfrm>
            <a:off x="543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Formulas="1" workbookViewId="0">
      <selection activeCell="A7" sqref="A7"/>
    </sheetView>
  </sheetViews>
  <sheetFormatPr defaultColWidth="9" defaultRowHeight="14.25"/>
  <sheetData/>
  <phoneticPr fontId="25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H23"/>
  <sheetViews>
    <sheetView workbookViewId="0">
      <selection activeCell="N8" sqref="N8"/>
    </sheetView>
  </sheetViews>
  <sheetFormatPr defaultColWidth="9" defaultRowHeight="14.25"/>
  <cols>
    <col min="1" max="1" width="10" customWidth="1"/>
    <col min="2" max="2" width="10.375" customWidth="1"/>
    <col min="3" max="3" width="11.375" customWidth="1"/>
    <col min="4" max="4" width="11.25" customWidth="1"/>
    <col min="5" max="5" width="10.375" customWidth="1"/>
    <col min="6" max="6" width="12.625" customWidth="1"/>
    <col min="7" max="7" width="12.125" customWidth="1"/>
  </cols>
  <sheetData>
    <row r="1" spans="1:8" ht="33.950000000000003" customHeight="1">
      <c r="A1" s="505" t="s">
        <v>193</v>
      </c>
      <c r="B1" s="505"/>
      <c r="C1" s="505"/>
      <c r="D1" s="505"/>
      <c r="E1" s="505"/>
      <c r="F1" s="505"/>
      <c r="G1" s="505"/>
      <c r="H1" s="214"/>
    </row>
    <row r="2" spans="1:8" ht="18" customHeight="1">
      <c r="C2" s="506" t="s">
        <v>194</v>
      </c>
      <c r="D2" s="506"/>
      <c r="E2" s="506"/>
      <c r="F2" s="215"/>
      <c r="G2" t="s">
        <v>195</v>
      </c>
      <c r="H2" s="46"/>
    </row>
    <row r="3" spans="1:8" ht="32.1" customHeight="1">
      <c r="A3" s="216" t="s">
        <v>196</v>
      </c>
      <c r="B3" s="216" t="s">
        <v>197</v>
      </c>
      <c r="C3" s="32" t="s">
        <v>198</v>
      </c>
      <c r="D3" s="32" t="s">
        <v>199</v>
      </c>
      <c r="E3" s="32" t="s">
        <v>200</v>
      </c>
      <c r="F3" s="217" t="s">
        <v>201</v>
      </c>
      <c r="G3" s="64" t="s">
        <v>202</v>
      </c>
    </row>
    <row r="4" spans="1:8" ht="24.95" customHeight="1">
      <c r="A4" s="218"/>
      <c r="B4" s="218"/>
      <c r="C4" s="219"/>
      <c r="D4" s="220"/>
      <c r="E4" s="221"/>
      <c r="F4" s="222"/>
      <c r="G4" s="27"/>
    </row>
    <row r="5" spans="1:8" ht="24.95" customHeight="1">
      <c r="A5" s="223"/>
      <c r="B5" s="223"/>
      <c r="C5" s="219"/>
      <c r="D5" s="220"/>
      <c r="E5" s="221"/>
      <c r="F5" s="222"/>
      <c r="G5" s="27"/>
    </row>
    <row r="6" spans="1:8" ht="24.95" customHeight="1">
      <c r="A6" s="218"/>
      <c r="B6" s="218"/>
      <c r="C6" s="219"/>
      <c r="D6" s="220"/>
      <c r="E6" s="221"/>
      <c r="F6" s="222"/>
      <c r="G6" s="27"/>
    </row>
    <row r="7" spans="1:8" ht="24.95" customHeight="1">
      <c r="A7" s="218"/>
      <c r="B7" s="218"/>
      <c r="C7" s="219"/>
      <c r="D7" s="220"/>
      <c r="E7" s="221"/>
      <c r="F7" s="222"/>
      <c r="G7" s="27"/>
    </row>
    <row r="8" spans="1:8" ht="24.95" customHeight="1">
      <c r="A8" s="218"/>
      <c r="B8" s="218"/>
      <c r="C8" s="219"/>
      <c r="D8" s="220"/>
      <c r="E8" s="221"/>
      <c r="F8" s="222"/>
      <c r="G8" s="27"/>
    </row>
    <row r="9" spans="1:8" ht="24.95" customHeight="1">
      <c r="A9" s="218"/>
      <c r="B9" s="218"/>
      <c r="C9" s="219"/>
      <c r="D9" s="220"/>
      <c r="E9" s="221"/>
      <c r="F9" s="222"/>
      <c r="G9" s="27"/>
    </row>
    <row r="10" spans="1:8" ht="24.95" customHeight="1">
      <c r="A10" s="218"/>
      <c r="B10" s="218"/>
      <c r="C10" s="219"/>
      <c r="D10" s="220"/>
      <c r="E10" s="221"/>
      <c r="F10" s="222"/>
      <c r="G10" s="27"/>
    </row>
    <row r="11" spans="1:8" ht="24.95" customHeight="1">
      <c r="A11" s="218"/>
      <c r="B11" s="218"/>
      <c r="C11" s="220"/>
      <c r="D11" s="220"/>
      <c r="E11" s="221"/>
      <c r="F11" s="222"/>
      <c r="G11" s="27"/>
    </row>
    <row r="12" spans="1:8" ht="24.95" customHeight="1">
      <c r="A12" s="223"/>
      <c r="B12" s="218"/>
      <c r="C12" s="220"/>
      <c r="D12" s="220"/>
      <c r="E12" s="221"/>
      <c r="F12" s="222"/>
      <c r="G12" s="27"/>
    </row>
    <row r="13" spans="1:8" ht="24.95" customHeight="1">
      <c r="A13" s="218"/>
      <c r="B13" s="218"/>
      <c r="C13" s="220"/>
      <c r="D13" s="220"/>
      <c r="E13" s="221"/>
      <c r="F13" s="222"/>
      <c r="G13" s="27"/>
    </row>
    <row r="14" spans="1:8" ht="24.95" customHeight="1">
      <c r="A14" s="218"/>
      <c r="B14" s="218"/>
      <c r="C14" s="220"/>
      <c r="D14" s="220"/>
      <c r="E14" s="221"/>
      <c r="F14" s="222"/>
      <c r="G14" s="27"/>
    </row>
    <row r="15" spans="1:8" ht="24.95" customHeight="1">
      <c r="A15" s="218"/>
      <c r="B15" s="218"/>
      <c r="C15" s="224"/>
      <c r="D15" s="220"/>
      <c r="E15" s="221"/>
      <c r="F15" s="222"/>
      <c r="G15" s="27"/>
    </row>
    <row r="16" spans="1:8" ht="24.95" customHeight="1">
      <c r="A16" s="218"/>
      <c r="B16" s="218"/>
      <c r="C16" s="224"/>
      <c r="D16" s="220"/>
      <c r="E16" s="221"/>
      <c r="F16" s="222"/>
      <c r="G16" s="27"/>
    </row>
    <row r="17" spans="1:7" ht="24.95" customHeight="1">
      <c r="A17" s="218"/>
      <c r="B17" s="218"/>
      <c r="C17" s="222"/>
      <c r="D17" s="220"/>
      <c r="E17" s="221"/>
      <c r="F17" s="222"/>
      <c r="G17" s="27"/>
    </row>
    <row r="18" spans="1:7" ht="24.95" customHeight="1">
      <c r="A18" s="218"/>
      <c r="B18" s="218"/>
      <c r="C18" s="220"/>
      <c r="D18" s="220"/>
      <c r="E18" s="221"/>
      <c r="F18" s="222"/>
      <c r="G18" s="27"/>
    </row>
    <row r="19" spans="1:7" ht="24.95" customHeight="1">
      <c r="A19" s="52"/>
      <c r="B19" s="52"/>
      <c r="C19" s="16"/>
      <c r="D19" s="16"/>
      <c r="E19" s="16"/>
      <c r="F19" s="225"/>
      <c r="G19" s="27"/>
    </row>
    <row r="20" spans="1:7" s="11" customFormat="1" ht="24.95" customHeight="1">
      <c r="A20" s="226" t="s">
        <v>203</v>
      </c>
      <c r="B20" s="226">
        <f>SUM(B4:B19)</f>
        <v>0</v>
      </c>
      <c r="C20" s="227">
        <f>SUM(C4:C19)</f>
        <v>0</v>
      </c>
      <c r="D20" s="228">
        <f>SUM(D4:D19)</f>
        <v>0</v>
      </c>
      <c r="E20" s="228"/>
      <c r="F20" s="229">
        <f>SUM(F4:F19)</f>
        <v>0</v>
      </c>
      <c r="G20" s="230"/>
    </row>
    <row r="21" spans="1:7" ht="27" customHeight="1">
      <c r="A21" s="507" t="s">
        <v>168</v>
      </c>
      <c r="B21" s="507"/>
      <c r="C21" s="231"/>
      <c r="D21" s="429" t="s">
        <v>204</v>
      </c>
      <c r="E21" s="429"/>
      <c r="F21" s="507" t="s">
        <v>170</v>
      </c>
      <c r="G21" s="507"/>
    </row>
    <row r="23" spans="1:7">
      <c r="D23" s="504" t="s">
        <v>59</v>
      </c>
      <c r="E23" s="504"/>
      <c r="F23" s="504"/>
      <c r="G23" s="504"/>
    </row>
  </sheetData>
  <mergeCells count="6">
    <mergeCell ref="D23:G23"/>
    <mergeCell ref="A1:G1"/>
    <mergeCell ref="C2:E2"/>
    <mergeCell ref="A21:B21"/>
    <mergeCell ref="D21:E21"/>
    <mergeCell ref="F21:G21"/>
  </mergeCells>
  <phoneticPr fontId="25" type="noConversion"/>
  <pageMargins left="1.03" right="0.36" top="0.72" bottom="0.71" header="0.33" footer="0.5"/>
  <pageSetup paperSize="9" orientation="portrait" horizontalDpi="180" verticalDpi="18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F19"/>
  <sheetViews>
    <sheetView zoomScaleSheetLayoutView="100" workbookViewId="0">
      <selection activeCell="J22" sqref="J22"/>
    </sheetView>
  </sheetViews>
  <sheetFormatPr defaultColWidth="9" defaultRowHeight="14.25"/>
  <cols>
    <col min="1" max="1" width="19.75" customWidth="1"/>
    <col min="2" max="2" width="9.625" customWidth="1"/>
    <col min="3" max="3" width="9.75" customWidth="1"/>
    <col min="4" max="4" width="10.875" customWidth="1"/>
    <col min="5" max="5" width="9.625" customWidth="1"/>
    <col min="6" max="6" width="10.625" customWidth="1"/>
  </cols>
  <sheetData>
    <row r="1" spans="1:6" ht="22.5">
      <c r="A1" s="508" t="s">
        <v>205</v>
      </c>
      <c r="B1" s="508"/>
      <c r="C1" s="508"/>
      <c r="D1" s="508"/>
      <c r="E1" s="508"/>
      <c r="F1" s="508"/>
    </row>
    <row r="2" spans="1:6" ht="15.75">
      <c r="B2" s="509" t="s">
        <v>206</v>
      </c>
      <c r="C2" s="509"/>
      <c r="D2" s="509"/>
      <c r="E2" s="510" t="s">
        <v>195</v>
      </c>
      <c r="F2" s="510"/>
    </row>
    <row r="3" spans="1:6" ht="43.5" customHeight="1">
      <c r="A3" s="63" t="s">
        <v>207</v>
      </c>
      <c r="B3" s="32" t="s">
        <v>208</v>
      </c>
      <c r="C3" s="32" t="s">
        <v>209</v>
      </c>
      <c r="D3" s="32" t="s">
        <v>210</v>
      </c>
      <c r="E3" s="32" t="s">
        <v>211</v>
      </c>
      <c r="F3" s="64" t="s">
        <v>212</v>
      </c>
    </row>
    <row r="4" spans="1:6" ht="30" customHeight="1">
      <c r="A4" s="65" t="s">
        <v>213</v>
      </c>
      <c r="B4" s="66"/>
      <c r="C4" s="66"/>
      <c r="D4" s="66"/>
      <c r="E4" s="66"/>
      <c r="F4" s="67"/>
    </row>
    <row r="5" spans="1:6" ht="30" customHeight="1">
      <c r="A5" s="65"/>
      <c r="B5" s="66"/>
      <c r="C5" s="66"/>
      <c r="D5" s="66"/>
      <c r="E5" s="66"/>
      <c r="F5" s="67"/>
    </row>
    <row r="6" spans="1:6" ht="30" customHeight="1">
      <c r="A6" s="210"/>
      <c r="B6" s="211"/>
      <c r="C6" s="211"/>
      <c r="D6" s="211"/>
      <c r="E6" s="66"/>
      <c r="F6" s="67"/>
    </row>
    <row r="7" spans="1:6" ht="30" customHeight="1">
      <c r="A7" s="210"/>
      <c r="B7" s="211"/>
      <c r="C7" s="211"/>
      <c r="D7" s="211"/>
      <c r="E7" s="211"/>
      <c r="F7" s="212"/>
    </row>
    <row r="8" spans="1:6" ht="30" customHeight="1">
      <c r="A8" s="210"/>
      <c r="B8" s="211"/>
      <c r="C8" s="211"/>
      <c r="D8" s="211"/>
      <c r="E8" s="211"/>
      <c r="F8" s="212"/>
    </row>
    <row r="9" spans="1:6" ht="30" customHeight="1">
      <c r="A9" s="210"/>
      <c r="B9" s="211"/>
      <c r="C9" s="211"/>
      <c r="D9" s="211"/>
      <c r="E9" s="211"/>
      <c r="F9" s="212"/>
    </row>
    <row r="10" spans="1:6" ht="30" customHeight="1">
      <c r="A10" s="210"/>
      <c r="B10" s="211"/>
      <c r="C10" s="211"/>
      <c r="D10" s="211"/>
      <c r="E10" s="211"/>
      <c r="F10" s="212"/>
    </row>
    <row r="11" spans="1:6" ht="30" customHeight="1">
      <c r="A11" s="210"/>
      <c r="B11" s="211"/>
      <c r="C11" s="211"/>
      <c r="D11" s="211"/>
      <c r="E11" s="211"/>
      <c r="F11" s="212"/>
    </row>
    <row r="12" spans="1:6" ht="30" customHeight="1">
      <c r="A12" s="210"/>
      <c r="B12" s="211"/>
      <c r="C12" s="211"/>
      <c r="D12" s="211"/>
      <c r="E12" s="211"/>
      <c r="F12" s="212"/>
    </row>
    <row r="13" spans="1:6" ht="30" customHeight="1">
      <c r="A13" s="210"/>
      <c r="B13" s="211"/>
      <c r="C13" s="211"/>
      <c r="D13" s="211"/>
      <c r="E13" s="211"/>
      <c r="F13" s="212"/>
    </row>
    <row r="14" spans="1:6" ht="30" customHeight="1">
      <c r="A14" s="210"/>
      <c r="B14" s="211"/>
      <c r="C14" s="211"/>
      <c r="D14" s="211"/>
      <c r="E14" s="211"/>
      <c r="F14" s="212"/>
    </row>
    <row r="15" spans="1:6" ht="30" customHeight="1">
      <c r="A15" s="210"/>
      <c r="B15" s="211"/>
      <c r="C15" s="211"/>
      <c r="D15" s="211"/>
      <c r="E15" s="211"/>
      <c r="F15" s="212"/>
    </row>
    <row r="16" spans="1:6" ht="21.95" customHeight="1">
      <c r="A16" s="43"/>
      <c r="B16" s="41"/>
      <c r="C16" s="41"/>
      <c r="D16" s="41"/>
      <c r="E16" s="41"/>
      <c r="F16" s="44"/>
    </row>
    <row r="17" spans="1:6" ht="14.25" customHeight="1">
      <c r="A17" s="213" t="s">
        <v>214</v>
      </c>
      <c r="B17" s="511" t="s">
        <v>204</v>
      </c>
      <c r="C17" s="511"/>
      <c r="D17" s="511"/>
      <c r="E17" t="s">
        <v>215</v>
      </c>
    </row>
    <row r="18" spans="1:6">
      <c r="A18" t="s">
        <v>216</v>
      </c>
    </row>
    <row r="19" spans="1:6">
      <c r="C19" s="504" t="s">
        <v>59</v>
      </c>
      <c r="D19" s="504"/>
      <c r="E19" s="504"/>
      <c r="F19" s="504"/>
    </row>
  </sheetData>
  <mergeCells count="5">
    <mergeCell ref="C19:F19"/>
    <mergeCell ref="A1:F1"/>
    <mergeCell ref="B2:D2"/>
    <mergeCell ref="E2:F2"/>
    <mergeCell ref="B17:D17"/>
  </mergeCells>
  <phoneticPr fontId="25" type="noConversion"/>
  <pageMargins left="0.75" right="0.75" top="1" bottom="1" header="0.51" footer="0.51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 enableFormatConditionsCalculation="0">
    <tabColor indexed="10"/>
  </sheetPr>
  <dimension ref="A1:F42"/>
  <sheetViews>
    <sheetView topLeftCell="A25" workbookViewId="0">
      <selection activeCell="E53" sqref="E53"/>
    </sheetView>
  </sheetViews>
  <sheetFormatPr defaultColWidth="12.625" defaultRowHeight="14.25"/>
  <cols>
    <col min="1" max="1" width="20.125" style="2" customWidth="1"/>
    <col min="2" max="2" width="9.25" style="2" customWidth="1"/>
    <col min="3" max="3" width="13.625" style="297" customWidth="1"/>
    <col min="4" max="4" width="16.25" style="297" customWidth="1"/>
    <col min="5" max="5" width="12.625" style="297"/>
    <col min="6" max="6" width="16.625" style="2" customWidth="1"/>
    <col min="7" max="16384" width="12.625" style="2"/>
  </cols>
  <sheetData>
    <row r="1" spans="1:6" ht="30" customHeight="1">
      <c r="A1" s="512" t="s">
        <v>543</v>
      </c>
      <c r="B1" s="512"/>
      <c r="C1" s="512"/>
      <c r="D1" s="512"/>
      <c r="E1" s="512"/>
      <c r="F1" s="512"/>
    </row>
    <row r="2" spans="1:6" ht="16.5" customHeight="1">
      <c r="A2" s="80"/>
      <c r="C2" s="297" t="s">
        <v>707</v>
      </c>
    </row>
    <row r="3" spans="1:6" ht="20.100000000000001" customHeight="1">
      <c r="A3" s="274" t="s">
        <v>617</v>
      </c>
      <c r="B3" s="81"/>
      <c r="F3" s="3" t="s">
        <v>175</v>
      </c>
    </row>
    <row r="4" spans="1:6" ht="28.5" customHeight="1">
      <c r="A4" s="220" t="s">
        <v>217</v>
      </c>
      <c r="B4" s="220" t="s">
        <v>218</v>
      </c>
      <c r="C4" s="320" t="s">
        <v>219</v>
      </c>
      <c r="D4" s="321" t="s">
        <v>220</v>
      </c>
      <c r="E4" s="321" t="s">
        <v>221</v>
      </c>
      <c r="F4" s="220" t="s">
        <v>222</v>
      </c>
    </row>
    <row r="5" spans="1:6" ht="20.100000000000001" customHeight="1">
      <c r="A5" s="276" t="s">
        <v>544</v>
      </c>
      <c r="B5" s="74"/>
      <c r="C5" s="322"/>
      <c r="D5" s="322"/>
      <c r="E5" s="322"/>
      <c r="F5" s="74"/>
    </row>
    <row r="6" spans="1:6" ht="15" customHeight="1">
      <c r="A6" s="286" t="s">
        <v>560</v>
      </c>
      <c r="B6" s="287"/>
      <c r="C6" s="292">
        <v>553454.66</v>
      </c>
      <c r="D6" s="312"/>
      <c r="E6" s="292">
        <v>553454.66</v>
      </c>
      <c r="F6" s="286"/>
    </row>
    <row r="7" spans="1:6" ht="15" customHeight="1">
      <c r="A7" s="286" t="s">
        <v>674</v>
      </c>
      <c r="B7" s="287"/>
      <c r="C7" s="292">
        <v>8483778</v>
      </c>
      <c r="D7" s="312"/>
      <c r="E7" s="292">
        <v>8483778</v>
      </c>
      <c r="F7" s="286"/>
    </row>
    <row r="8" spans="1:6" ht="15" customHeight="1">
      <c r="A8" s="286" t="s">
        <v>561</v>
      </c>
      <c r="B8" s="287"/>
      <c r="C8" s="292">
        <v>100000</v>
      </c>
      <c r="D8" s="312"/>
      <c r="E8" s="292">
        <v>100000</v>
      </c>
      <c r="F8" s="286" t="s">
        <v>568</v>
      </c>
    </row>
    <row r="9" spans="1:6" ht="15" customHeight="1">
      <c r="A9" s="286" t="s">
        <v>562</v>
      </c>
      <c r="B9" s="287"/>
      <c r="C9" s="292">
        <v>355000</v>
      </c>
      <c r="D9" s="312"/>
      <c r="E9" s="292">
        <v>355000</v>
      </c>
      <c r="F9" s="286" t="s">
        <v>569</v>
      </c>
    </row>
    <row r="10" spans="1:6" ht="15" customHeight="1">
      <c r="A10" s="286" t="s">
        <v>570</v>
      </c>
      <c r="B10" s="287"/>
      <c r="C10" s="292">
        <v>400000</v>
      </c>
      <c r="D10" s="312"/>
      <c r="E10" s="292">
        <v>400000</v>
      </c>
      <c r="F10" s="288" t="s">
        <v>571</v>
      </c>
    </row>
    <row r="11" spans="1:6" ht="15" customHeight="1">
      <c r="A11" s="286" t="s">
        <v>563</v>
      </c>
      <c r="B11" s="287"/>
      <c r="C11" s="292">
        <v>25000</v>
      </c>
      <c r="D11" s="312"/>
      <c r="E11" s="292">
        <v>25000</v>
      </c>
      <c r="F11" s="286"/>
    </row>
    <row r="12" spans="1:6" s="301" customFormat="1" ht="15" customHeight="1">
      <c r="A12" s="332" t="s">
        <v>564</v>
      </c>
      <c r="B12" s="333"/>
      <c r="C12" s="334">
        <v>9220333.8900000006</v>
      </c>
      <c r="D12" s="335"/>
      <c r="E12" s="334">
        <v>9220333.8900000006</v>
      </c>
      <c r="F12" s="332" t="s">
        <v>568</v>
      </c>
    </row>
    <row r="13" spans="1:6" ht="15" customHeight="1">
      <c r="A13" s="286" t="s">
        <v>565</v>
      </c>
      <c r="B13" s="287"/>
      <c r="C13" s="292">
        <v>4000</v>
      </c>
      <c r="D13" s="312"/>
      <c r="E13" s="292">
        <v>4000</v>
      </c>
      <c r="F13" s="286" t="s">
        <v>572</v>
      </c>
    </row>
    <row r="14" spans="1:6" ht="15" customHeight="1">
      <c r="A14" s="286" t="s">
        <v>573</v>
      </c>
      <c r="B14" s="287"/>
      <c r="C14" s="292">
        <v>3000</v>
      </c>
      <c r="D14" s="312"/>
      <c r="E14" s="292">
        <v>3000</v>
      </c>
      <c r="F14" s="286" t="s">
        <v>574</v>
      </c>
    </row>
    <row r="15" spans="1:6" ht="15" customHeight="1">
      <c r="A15" s="286" t="s">
        <v>575</v>
      </c>
      <c r="B15" s="287"/>
      <c r="C15" s="292">
        <v>0</v>
      </c>
      <c r="D15" s="312"/>
      <c r="E15" s="292">
        <v>0</v>
      </c>
      <c r="F15" s="289"/>
    </row>
    <row r="16" spans="1:6" ht="15" customHeight="1">
      <c r="A16" s="286" t="s">
        <v>576</v>
      </c>
      <c r="B16" s="287"/>
      <c r="C16" s="292">
        <v>7890</v>
      </c>
      <c r="D16" s="312"/>
      <c r="E16" s="292">
        <v>7890</v>
      </c>
      <c r="F16" s="286" t="s">
        <v>577</v>
      </c>
    </row>
    <row r="17" spans="1:6" ht="15" customHeight="1">
      <c r="A17" s="286" t="s">
        <v>578</v>
      </c>
      <c r="B17" s="287"/>
      <c r="C17" s="292">
        <v>-3000000</v>
      </c>
      <c r="D17" s="312"/>
      <c r="E17" s="292">
        <v>-3000000</v>
      </c>
      <c r="F17" s="286" t="s">
        <v>579</v>
      </c>
    </row>
    <row r="18" spans="1:6" ht="15" customHeight="1">
      <c r="A18" s="286" t="s">
        <v>580</v>
      </c>
      <c r="B18" s="287"/>
      <c r="C18" s="292">
        <v>0</v>
      </c>
      <c r="D18" s="312"/>
      <c r="E18" s="292">
        <v>0</v>
      </c>
      <c r="F18" s="286"/>
    </row>
    <row r="19" spans="1:6" ht="15" customHeight="1">
      <c r="A19" s="286" t="s">
        <v>582</v>
      </c>
      <c r="B19" s="287"/>
      <c r="C19" s="292">
        <v>-2483778</v>
      </c>
      <c r="D19" s="312"/>
      <c r="E19" s="292">
        <v>-2483778</v>
      </c>
      <c r="F19" s="286" t="s">
        <v>581</v>
      </c>
    </row>
    <row r="20" spans="1:6" ht="15" customHeight="1">
      <c r="A20" s="286" t="s">
        <v>675</v>
      </c>
      <c r="B20" s="287"/>
      <c r="C20" s="292">
        <v>3500000</v>
      </c>
      <c r="D20" s="312"/>
      <c r="E20" s="292">
        <v>3500000</v>
      </c>
      <c r="F20" s="286" t="s">
        <v>583</v>
      </c>
    </row>
    <row r="21" spans="1:6" ht="15" customHeight="1">
      <c r="A21" s="286" t="s">
        <v>676</v>
      </c>
      <c r="B21" s="287"/>
      <c r="C21" s="292">
        <v>5349658.76</v>
      </c>
      <c r="D21" s="312"/>
      <c r="E21" s="292">
        <v>5349658.76</v>
      </c>
      <c r="F21" s="286"/>
    </row>
    <row r="22" spans="1:6" s="301" customFormat="1" ht="15" customHeight="1">
      <c r="A22" s="336" t="s">
        <v>677</v>
      </c>
      <c r="B22" s="333"/>
      <c r="C22" s="335">
        <v>-105569</v>
      </c>
      <c r="D22" s="335"/>
      <c r="E22" s="335">
        <v>-105569</v>
      </c>
      <c r="F22" s="337"/>
    </row>
    <row r="23" spans="1:6" ht="15" customHeight="1">
      <c r="A23" s="318" t="s">
        <v>678</v>
      </c>
      <c r="B23" s="287"/>
      <c r="C23" s="290">
        <v>184000</v>
      </c>
      <c r="D23" s="312"/>
      <c r="E23" s="290">
        <v>184000</v>
      </c>
      <c r="F23" s="315"/>
    </row>
    <row r="24" spans="1:6" ht="15" customHeight="1">
      <c r="A24" s="319" t="s">
        <v>679</v>
      </c>
      <c r="B24" s="287"/>
      <c r="C24" s="292">
        <v>0</v>
      </c>
      <c r="D24" s="312"/>
      <c r="E24" s="292">
        <v>0</v>
      </c>
      <c r="F24" s="286"/>
    </row>
    <row r="25" spans="1:6" s="301" customFormat="1" ht="15" customHeight="1">
      <c r="A25" s="336" t="s">
        <v>680</v>
      </c>
      <c r="B25" s="333"/>
      <c r="C25" s="335">
        <v>84480</v>
      </c>
      <c r="D25" s="335">
        <v>-876480</v>
      </c>
      <c r="E25" s="335">
        <v>960960</v>
      </c>
      <c r="F25" s="337"/>
    </row>
    <row r="26" spans="1:6" s="301" customFormat="1" ht="15" customHeight="1">
      <c r="A26" s="336" t="s">
        <v>712</v>
      </c>
      <c r="B26" s="333"/>
      <c r="C26" s="335">
        <v>0</v>
      </c>
      <c r="D26" s="335">
        <v>-329455.2</v>
      </c>
      <c r="E26" s="335">
        <v>329455.2</v>
      </c>
      <c r="F26" s="337"/>
    </row>
    <row r="27" spans="1:6" ht="15" customHeight="1">
      <c r="A27" s="318" t="s">
        <v>681</v>
      </c>
      <c r="B27" s="287"/>
      <c r="C27" s="290">
        <v>-22763.9</v>
      </c>
      <c r="D27" s="312"/>
      <c r="E27" s="290">
        <v>-22763.9</v>
      </c>
      <c r="F27" s="315"/>
    </row>
    <row r="28" spans="1:6" ht="15" customHeight="1">
      <c r="A28" s="318" t="s">
        <v>708</v>
      </c>
      <c r="B28" s="287"/>
      <c r="C28" s="290">
        <v>100000</v>
      </c>
      <c r="D28" s="328"/>
      <c r="E28" s="290">
        <v>100000</v>
      </c>
      <c r="F28" s="329"/>
    </row>
    <row r="29" spans="1:6" ht="15" customHeight="1">
      <c r="A29" s="318" t="s">
        <v>709</v>
      </c>
      <c r="B29" s="287"/>
      <c r="C29" s="290">
        <v>-968.4</v>
      </c>
      <c r="D29" s="328"/>
      <c r="E29" s="290">
        <v>-968.04</v>
      </c>
      <c r="F29" s="329"/>
    </row>
    <row r="30" spans="1:6" ht="15" customHeight="1">
      <c r="A30" s="318" t="s">
        <v>711</v>
      </c>
      <c r="B30" s="287"/>
      <c r="C30" s="290">
        <v>0</v>
      </c>
      <c r="D30" s="331"/>
      <c r="E30" s="290">
        <v>0</v>
      </c>
      <c r="F30" s="330"/>
    </row>
    <row r="31" spans="1:6" ht="15" customHeight="1">
      <c r="A31" s="287" t="s">
        <v>566</v>
      </c>
      <c r="B31" s="287"/>
      <c r="C31" s="312">
        <f>SUM(C6:C30)</f>
        <v>22757516.010000005</v>
      </c>
      <c r="D31" s="312"/>
      <c r="E31" s="290">
        <f>SUM(E6:E30)</f>
        <v>23963451.570000004</v>
      </c>
      <c r="F31" s="287"/>
    </row>
    <row r="32" spans="1:6" ht="20.100000000000001" customHeight="1">
      <c r="A32" s="291" t="s">
        <v>547</v>
      </c>
      <c r="B32" s="287"/>
      <c r="C32" s="312"/>
      <c r="D32" s="312"/>
      <c r="E32" s="290"/>
      <c r="F32" s="287"/>
    </row>
    <row r="33" spans="1:6" ht="15" customHeight="1">
      <c r="A33" s="192" t="s">
        <v>584</v>
      </c>
      <c r="B33" s="287"/>
      <c r="C33" s="290">
        <v>8131925.0899999999</v>
      </c>
      <c r="D33" s="312"/>
      <c r="E33" s="290">
        <v>8131925.0899999999</v>
      </c>
      <c r="F33" s="287"/>
    </row>
    <row r="34" spans="1:6" ht="15" customHeight="1">
      <c r="A34" s="192" t="s">
        <v>585</v>
      </c>
      <c r="B34" s="287"/>
      <c r="C34" s="290">
        <v>300000</v>
      </c>
      <c r="D34" s="312"/>
      <c r="E34" s="290">
        <v>300000</v>
      </c>
      <c r="F34" s="287"/>
    </row>
    <row r="35" spans="1:6" ht="15" customHeight="1">
      <c r="A35" s="325" t="s">
        <v>701</v>
      </c>
      <c r="B35" s="287"/>
      <c r="C35" s="290">
        <v>1941373</v>
      </c>
      <c r="D35" s="312"/>
      <c r="E35" s="290">
        <v>1941373</v>
      </c>
      <c r="F35" s="287"/>
    </row>
    <row r="36" spans="1:6" ht="15" customHeight="1">
      <c r="A36" s="325" t="s">
        <v>702</v>
      </c>
      <c r="B36" s="287"/>
      <c r="C36" s="290">
        <v>6315510</v>
      </c>
      <c r="D36" s="312">
        <v>359999.87</v>
      </c>
      <c r="E36" s="290">
        <v>5955510.1299999999</v>
      </c>
      <c r="F36" s="287"/>
    </row>
    <row r="37" spans="1:6" ht="15" customHeight="1">
      <c r="A37" s="192" t="s">
        <v>586</v>
      </c>
      <c r="B37" s="287"/>
      <c r="C37" s="290">
        <v>8000000</v>
      </c>
      <c r="D37" s="312"/>
      <c r="E37" s="290">
        <v>8000000</v>
      </c>
      <c r="F37" s="287"/>
    </row>
    <row r="38" spans="1:6" ht="15" customHeight="1">
      <c r="A38" s="329" t="s">
        <v>710</v>
      </c>
      <c r="B38" s="287"/>
      <c r="C38" s="290">
        <v>-359999.87</v>
      </c>
      <c r="D38" s="312">
        <v>-359999.87</v>
      </c>
      <c r="E38" s="290">
        <v>0</v>
      </c>
      <c r="F38" s="287"/>
    </row>
    <row r="39" spans="1:6" ht="15" customHeight="1">
      <c r="A39" s="192" t="s">
        <v>545</v>
      </c>
      <c r="B39" s="287"/>
      <c r="C39" s="312">
        <f>SUM(C33:C38)</f>
        <v>24328808.219999999</v>
      </c>
      <c r="D39" s="312"/>
      <c r="E39" s="312">
        <f>SUM(E33:E38)</f>
        <v>24328808.219999999</v>
      </c>
      <c r="F39" s="287"/>
    </row>
    <row r="40" spans="1:6" ht="15" customHeight="1">
      <c r="A40" s="192" t="s">
        <v>546</v>
      </c>
      <c r="B40" s="287"/>
      <c r="C40" s="312">
        <f>C31+C39</f>
        <v>47086324.230000004</v>
      </c>
      <c r="D40" s="312"/>
      <c r="E40" s="312">
        <f>E31+E39</f>
        <v>48292259.790000007</v>
      </c>
      <c r="F40" s="287"/>
    </row>
    <row r="41" spans="1:6" ht="74.25" customHeight="1">
      <c r="A41" s="192" t="s">
        <v>223</v>
      </c>
      <c r="B41" s="195" t="s">
        <v>567</v>
      </c>
      <c r="C41" s="347" t="s">
        <v>714</v>
      </c>
      <c r="D41" s="347" t="s">
        <v>739</v>
      </c>
      <c r="E41" s="315" t="s">
        <v>234</v>
      </c>
      <c r="F41" s="195" t="s">
        <v>587</v>
      </c>
    </row>
    <row r="42" spans="1:6" ht="21.75" customHeight="1"/>
  </sheetData>
  <mergeCells count="1">
    <mergeCell ref="A1:F1"/>
  </mergeCells>
  <phoneticPr fontId="25" type="noConversion"/>
  <printOptions horizontalCentered="1"/>
  <pageMargins left="0.39" right="0.39370078740157483" top="0.47244094488188981" bottom="0.82677165354330717" header="0.51181102362204722" footer="0.43307086614173229"/>
  <pageSetup paperSize="9" orientation="portrait" horizontalDpi="180" verticalDpi="18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 enableFormatConditionsCalculation="0">
    <tabColor indexed="10"/>
  </sheetPr>
  <dimension ref="A1:F73"/>
  <sheetViews>
    <sheetView topLeftCell="A52" zoomScaleNormal="100" workbookViewId="0">
      <selection activeCell="D74" sqref="D74"/>
    </sheetView>
  </sheetViews>
  <sheetFormatPr defaultColWidth="12.625" defaultRowHeight="14.25"/>
  <cols>
    <col min="1" max="1" width="19.5" style="87" customWidth="1"/>
    <col min="2" max="2" width="12.625" style="87" customWidth="1"/>
    <col min="3" max="3" width="13.125" style="365" customWidth="1"/>
    <col min="4" max="5" width="12.625" style="366"/>
    <col min="6" max="16384" width="12.625" style="2"/>
  </cols>
  <sheetData>
    <row r="1" spans="1:6" ht="30" customHeight="1">
      <c r="A1" s="512" t="s">
        <v>548</v>
      </c>
      <c r="B1" s="512"/>
      <c r="C1" s="512"/>
      <c r="D1" s="512"/>
      <c r="E1" s="512"/>
      <c r="F1" s="512"/>
    </row>
    <row r="2" spans="1:6" ht="20.100000000000001" customHeight="1">
      <c r="A2" s="278"/>
      <c r="C2" s="365" t="s">
        <v>703</v>
      </c>
    </row>
    <row r="3" spans="1:6" ht="21.75" customHeight="1">
      <c r="A3" s="279" t="s">
        <v>617</v>
      </c>
      <c r="B3" s="280"/>
      <c r="F3" s="3" t="s">
        <v>175</v>
      </c>
    </row>
    <row r="4" spans="1:6" ht="35.25" customHeight="1">
      <c r="A4" s="108" t="s">
        <v>225</v>
      </c>
      <c r="B4" s="108" t="s">
        <v>218</v>
      </c>
      <c r="C4" s="277" t="s">
        <v>226</v>
      </c>
      <c r="D4" s="108" t="s">
        <v>227</v>
      </c>
      <c r="E4" s="108" t="s">
        <v>228</v>
      </c>
      <c r="F4" s="220" t="s">
        <v>229</v>
      </c>
    </row>
    <row r="5" spans="1:6" ht="20.100000000000001" customHeight="1">
      <c r="A5" s="282" t="s">
        <v>549</v>
      </c>
      <c r="B5" s="108"/>
      <c r="C5" s="368"/>
      <c r="D5" s="367"/>
      <c r="E5" s="367"/>
      <c r="F5" s="220"/>
    </row>
    <row r="6" spans="1:6" ht="15" customHeight="1">
      <c r="A6" s="56" t="s">
        <v>588</v>
      </c>
      <c r="B6" s="108"/>
      <c r="C6" s="369">
        <v>2400</v>
      </c>
      <c r="D6" s="370"/>
      <c r="E6" s="369">
        <v>2400</v>
      </c>
      <c r="F6" s="56"/>
    </row>
    <row r="7" spans="1:6" ht="15" customHeight="1">
      <c r="A7" s="56" t="s">
        <v>589</v>
      </c>
      <c r="B7" s="108"/>
      <c r="C7" s="369">
        <v>87350</v>
      </c>
      <c r="D7" s="370"/>
      <c r="E7" s="369">
        <v>87350</v>
      </c>
      <c r="F7" s="56"/>
    </row>
    <row r="8" spans="1:6" ht="15" customHeight="1">
      <c r="A8" s="56" t="s">
        <v>590</v>
      </c>
      <c r="B8" s="108"/>
      <c r="C8" s="369">
        <v>247736.3</v>
      </c>
      <c r="D8" s="370"/>
      <c r="E8" s="369">
        <v>247736.3</v>
      </c>
      <c r="F8" s="56"/>
    </row>
    <row r="9" spans="1:6" ht="15" customHeight="1">
      <c r="A9" s="56" t="s">
        <v>591</v>
      </c>
      <c r="B9" s="108"/>
      <c r="C9" s="369">
        <v>964876.06</v>
      </c>
      <c r="D9" s="370"/>
      <c r="E9" s="369">
        <v>964876.06</v>
      </c>
      <c r="F9" s="56"/>
    </row>
    <row r="10" spans="1:6" ht="15" customHeight="1">
      <c r="A10" s="56" t="s">
        <v>592</v>
      </c>
      <c r="B10" s="108"/>
      <c r="C10" s="369">
        <v>2107140.37</v>
      </c>
      <c r="D10" s="370"/>
      <c r="E10" s="369">
        <v>2107140.37</v>
      </c>
      <c r="F10" s="56"/>
    </row>
    <row r="11" spans="1:6" ht="15" customHeight="1">
      <c r="A11" s="56" t="s">
        <v>713</v>
      </c>
      <c r="B11" s="108"/>
      <c r="C11" s="369">
        <v>4160000</v>
      </c>
      <c r="D11" s="370"/>
      <c r="E11" s="369">
        <v>4160000</v>
      </c>
      <c r="F11" s="56"/>
    </row>
    <row r="12" spans="1:6" ht="15" customHeight="1">
      <c r="A12" s="56" t="s">
        <v>683</v>
      </c>
      <c r="B12" s="108"/>
      <c r="C12" s="369">
        <v>670578.57999999996</v>
      </c>
      <c r="D12" s="370"/>
      <c r="E12" s="369">
        <v>670578.57999999996</v>
      </c>
      <c r="F12" s="56"/>
    </row>
    <row r="13" spans="1:6" s="301" customFormat="1" ht="15" customHeight="1">
      <c r="A13" s="338" t="s">
        <v>593</v>
      </c>
      <c r="B13" s="339"/>
      <c r="C13" s="371">
        <v>317745.05</v>
      </c>
      <c r="D13" s="371"/>
      <c r="E13" s="371">
        <v>317745.05</v>
      </c>
      <c r="F13" s="338"/>
    </row>
    <row r="14" spans="1:6" ht="15" customHeight="1">
      <c r="A14" s="56" t="s">
        <v>594</v>
      </c>
      <c r="B14" s="108"/>
      <c r="C14" s="369">
        <v>885555.97</v>
      </c>
      <c r="D14" s="370">
        <v>-5871</v>
      </c>
      <c r="E14" s="369">
        <v>891426.97</v>
      </c>
      <c r="F14" s="56"/>
    </row>
    <row r="15" spans="1:6" ht="15" customHeight="1">
      <c r="A15" s="56" t="s">
        <v>595</v>
      </c>
      <c r="B15" s="108"/>
      <c r="C15" s="369">
        <v>105531</v>
      </c>
      <c r="D15" s="370"/>
      <c r="E15" s="369">
        <v>105531</v>
      </c>
      <c r="F15" s="56"/>
    </row>
    <row r="16" spans="1:6" s="301" customFormat="1" ht="15" customHeight="1">
      <c r="A16" s="338" t="s">
        <v>596</v>
      </c>
      <c r="B16" s="339"/>
      <c r="C16" s="371">
        <v>10000</v>
      </c>
      <c r="D16" s="371"/>
      <c r="E16" s="371">
        <v>10000</v>
      </c>
      <c r="F16" s="338"/>
    </row>
    <row r="17" spans="1:6" s="301" customFormat="1" ht="15" customHeight="1">
      <c r="A17" s="338" t="s">
        <v>597</v>
      </c>
      <c r="B17" s="339"/>
      <c r="C17" s="371">
        <v>50000</v>
      </c>
      <c r="D17" s="371"/>
      <c r="E17" s="371">
        <v>50000</v>
      </c>
      <c r="F17" s="338"/>
    </row>
    <row r="18" spans="1:6" s="301" customFormat="1" ht="15" customHeight="1">
      <c r="A18" s="338" t="s">
        <v>598</v>
      </c>
      <c r="B18" s="339"/>
      <c r="C18" s="371">
        <v>1321248.1000000001</v>
      </c>
      <c r="D18" s="371"/>
      <c r="E18" s="371">
        <v>1321248.1000000001</v>
      </c>
      <c r="F18" s="338"/>
    </row>
    <row r="19" spans="1:6" s="301" customFormat="1" ht="15" customHeight="1">
      <c r="A19" s="338" t="s">
        <v>599</v>
      </c>
      <c r="B19" s="339"/>
      <c r="C19" s="371">
        <v>1399525.1</v>
      </c>
      <c r="D19" s="371"/>
      <c r="E19" s="371">
        <v>1399525.1</v>
      </c>
      <c r="F19" s="338" t="s">
        <v>610</v>
      </c>
    </row>
    <row r="20" spans="1:6" s="301" customFormat="1" ht="15" customHeight="1">
      <c r="A20" s="338" t="s">
        <v>600</v>
      </c>
      <c r="B20" s="339"/>
      <c r="C20" s="371">
        <v>5508323.4299999997</v>
      </c>
      <c r="D20" s="371"/>
      <c r="E20" s="371">
        <v>5508323.4299999997</v>
      </c>
      <c r="F20" s="338" t="s">
        <v>611</v>
      </c>
    </row>
    <row r="21" spans="1:6" s="301" customFormat="1" ht="15" customHeight="1">
      <c r="A21" s="338" t="s">
        <v>684</v>
      </c>
      <c r="B21" s="339"/>
      <c r="C21" s="371">
        <v>-3420412.48</v>
      </c>
      <c r="D21" s="371">
        <v>-2268</v>
      </c>
      <c r="E21" s="371">
        <v>-3418144.48</v>
      </c>
      <c r="F21" s="338"/>
    </row>
    <row r="22" spans="1:6" s="301" customFormat="1" ht="15" customHeight="1">
      <c r="A22" s="338" t="s">
        <v>692</v>
      </c>
      <c r="B22" s="339"/>
      <c r="C22" s="371">
        <v>3600</v>
      </c>
      <c r="D22" s="371"/>
      <c r="E22" s="371">
        <v>3600</v>
      </c>
      <c r="F22" s="338"/>
    </row>
    <row r="23" spans="1:6" s="301" customFormat="1" ht="15" customHeight="1">
      <c r="A23" s="338" t="s">
        <v>682</v>
      </c>
      <c r="B23" s="339"/>
      <c r="C23" s="371">
        <v>10000</v>
      </c>
      <c r="D23" s="371"/>
      <c r="E23" s="371">
        <v>10000</v>
      </c>
      <c r="F23" s="338"/>
    </row>
    <row r="24" spans="1:6" s="301" customFormat="1" ht="15" customHeight="1">
      <c r="A24" s="338" t="s">
        <v>686</v>
      </c>
      <c r="B24" s="339"/>
      <c r="C24" s="371">
        <v>30209.74</v>
      </c>
      <c r="D24" s="371"/>
      <c r="E24" s="371">
        <v>30209.74</v>
      </c>
      <c r="F24" s="338"/>
    </row>
    <row r="25" spans="1:6" s="301" customFormat="1" ht="15" customHeight="1">
      <c r="A25" s="338" t="s">
        <v>601</v>
      </c>
      <c r="B25" s="339"/>
      <c r="C25" s="371">
        <v>1157002.29</v>
      </c>
      <c r="D25" s="371"/>
      <c r="E25" s="371">
        <v>1157002.29</v>
      </c>
      <c r="F25" s="338"/>
    </row>
    <row r="26" spans="1:6" s="301" customFormat="1" ht="15" customHeight="1">
      <c r="A26" s="338" t="s">
        <v>602</v>
      </c>
      <c r="B26" s="339"/>
      <c r="C26" s="371">
        <v>11573.02</v>
      </c>
      <c r="D26" s="371"/>
      <c r="E26" s="371">
        <v>11573.02</v>
      </c>
      <c r="F26" s="338" t="s">
        <v>612</v>
      </c>
    </row>
    <row r="27" spans="1:6" s="301" customFormat="1" ht="15" customHeight="1">
      <c r="A27" s="338" t="s">
        <v>603</v>
      </c>
      <c r="B27" s="339"/>
      <c r="C27" s="371">
        <v>54925.46</v>
      </c>
      <c r="D27" s="371"/>
      <c r="E27" s="371">
        <v>54925.46</v>
      </c>
      <c r="F27" s="338"/>
    </row>
    <row r="28" spans="1:6" s="301" customFormat="1" ht="15" customHeight="1">
      <c r="A28" s="338" t="s">
        <v>604</v>
      </c>
      <c r="B28" s="339"/>
      <c r="C28" s="371">
        <v>50000</v>
      </c>
      <c r="D28" s="371"/>
      <c r="E28" s="371">
        <v>50000</v>
      </c>
      <c r="F28" s="338"/>
    </row>
    <row r="29" spans="1:6" s="301" customFormat="1" ht="15" customHeight="1">
      <c r="A29" s="338" t="s">
        <v>687</v>
      </c>
      <c r="B29" s="339"/>
      <c r="C29" s="371">
        <v>1652220</v>
      </c>
      <c r="D29" s="371"/>
      <c r="E29" s="371">
        <v>1652220</v>
      </c>
      <c r="F29" s="338"/>
    </row>
    <row r="30" spans="1:6" s="301" customFormat="1" ht="15" customHeight="1">
      <c r="A30" s="338" t="s">
        <v>688</v>
      </c>
      <c r="B30" s="339"/>
      <c r="C30" s="371">
        <v>368857.82</v>
      </c>
      <c r="D30" s="371"/>
      <c r="E30" s="371">
        <v>368857.82</v>
      </c>
      <c r="F30" s="338"/>
    </row>
    <row r="31" spans="1:6" s="301" customFormat="1" ht="15" customHeight="1">
      <c r="A31" s="338" t="s">
        <v>689</v>
      </c>
      <c r="B31" s="339"/>
      <c r="C31" s="371">
        <v>-692715</v>
      </c>
      <c r="D31" s="371"/>
      <c r="E31" s="371">
        <v>-692715</v>
      </c>
      <c r="F31" s="338"/>
    </row>
    <row r="32" spans="1:6" s="301" customFormat="1" ht="15" customHeight="1">
      <c r="A32" s="338" t="s">
        <v>690</v>
      </c>
      <c r="B32" s="339"/>
      <c r="C32" s="371">
        <v>1259735.3500000001</v>
      </c>
      <c r="D32" s="371"/>
      <c r="E32" s="371">
        <v>1259735.3500000001</v>
      </c>
      <c r="F32" s="338" t="s">
        <v>613</v>
      </c>
    </row>
    <row r="33" spans="1:6" s="301" customFormat="1" ht="15" customHeight="1">
      <c r="A33" s="338" t="s">
        <v>605</v>
      </c>
      <c r="B33" s="339"/>
      <c r="C33" s="371">
        <v>856672.05</v>
      </c>
      <c r="D33" s="371"/>
      <c r="E33" s="371">
        <v>856672.05</v>
      </c>
      <c r="F33" s="338" t="s">
        <v>605</v>
      </c>
    </row>
    <row r="34" spans="1:6" s="301" customFormat="1" ht="15" customHeight="1">
      <c r="A34" s="332" t="s">
        <v>606</v>
      </c>
      <c r="B34" s="339"/>
      <c r="C34" s="371">
        <v>61603.96</v>
      </c>
      <c r="D34" s="371"/>
      <c r="E34" s="371">
        <v>61603.96</v>
      </c>
      <c r="F34" s="338" t="s">
        <v>614</v>
      </c>
    </row>
    <row r="35" spans="1:6" s="301" customFormat="1" ht="15" customHeight="1">
      <c r="A35" s="338" t="s">
        <v>607</v>
      </c>
      <c r="B35" s="339"/>
      <c r="C35" s="371">
        <v>50000</v>
      </c>
      <c r="D35" s="371"/>
      <c r="E35" s="371">
        <v>50000</v>
      </c>
      <c r="F35" s="332" t="s">
        <v>615</v>
      </c>
    </row>
    <row r="36" spans="1:6" s="301" customFormat="1" ht="15" customHeight="1">
      <c r="A36" s="338" t="s">
        <v>694</v>
      </c>
      <c r="B36" s="339"/>
      <c r="C36" s="371">
        <v>-3600</v>
      </c>
      <c r="D36" s="371"/>
      <c r="E36" s="371">
        <v>-3600</v>
      </c>
      <c r="F36" s="332"/>
    </row>
    <row r="37" spans="1:6" s="301" customFormat="1" ht="15" customHeight="1">
      <c r="A37" s="338" t="s">
        <v>691</v>
      </c>
      <c r="B37" s="339"/>
      <c r="C37" s="371">
        <v>117711.75</v>
      </c>
      <c r="D37" s="371"/>
      <c r="E37" s="371">
        <v>117711.75</v>
      </c>
      <c r="F37" s="332"/>
    </row>
    <row r="38" spans="1:6" s="301" customFormat="1" ht="15" customHeight="1">
      <c r="A38" s="338" t="s">
        <v>608</v>
      </c>
      <c r="B38" s="339"/>
      <c r="C38" s="371">
        <v>4946055</v>
      </c>
      <c r="D38" s="371"/>
      <c r="E38" s="371">
        <v>4946055</v>
      </c>
      <c r="F38" s="340" t="s">
        <v>616</v>
      </c>
    </row>
    <row r="39" spans="1:6" s="301" customFormat="1" ht="15" customHeight="1">
      <c r="A39" s="338" t="s">
        <v>693</v>
      </c>
      <c r="B39" s="339"/>
      <c r="C39" s="371">
        <v>-10800</v>
      </c>
      <c r="D39" s="371"/>
      <c r="E39" s="371">
        <v>-10800</v>
      </c>
      <c r="F39" s="332"/>
    </row>
    <row r="40" spans="1:6" s="301" customFormat="1" ht="15" customHeight="1">
      <c r="A40" s="338" t="s">
        <v>609</v>
      </c>
      <c r="B40" s="339"/>
      <c r="C40" s="371">
        <v>150000</v>
      </c>
      <c r="D40" s="371"/>
      <c r="E40" s="371">
        <v>150000</v>
      </c>
      <c r="F40" s="332"/>
    </row>
    <row r="41" spans="1:6" s="301" customFormat="1" ht="15" customHeight="1">
      <c r="A41" s="338" t="s">
        <v>685</v>
      </c>
      <c r="B41" s="339"/>
      <c r="C41" s="371">
        <v>60600</v>
      </c>
      <c r="D41" s="371"/>
      <c r="E41" s="371">
        <v>60600</v>
      </c>
      <c r="F41" s="332" t="s">
        <v>615</v>
      </c>
    </row>
    <row r="42" spans="1:6" s="343" customFormat="1" ht="15" customHeight="1">
      <c r="A42" s="373" t="s">
        <v>715</v>
      </c>
      <c r="B42" s="341"/>
      <c r="C42" s="372">
        <v>25578.19</v>
      </c>
      <c r="D42" s="372"/>
      <c r="E42" s="372">
        <v>25578.19</v>
      </c>
      <c r="F42" s="342"/>
    </row>
    <row r="43" spans="1:6" s="343" customFormat="1" ht="15" customHeight="1">
      <c r="A43" s="373" t="s">
        <v>716</v>
      </c>
      <c r="B43" s="341"/>
      <c r="C43" s="372">
        <v>12814.43</v>
      </c>
      <c r="D43" s="372"/>
      <c r="E43" s="372">
        <v>12814.43</v>
      </c>
      <c r="F43" s="342"/>
    </row>
    <row r="44" spans="1:6" s="343" customFormat="1" ht="15" customHeight="1">
      <c r="A44" s="373" t="s">
        <v>717</v>
      </c>
      <c r="B44" s="341"/>
      <c r="C44" s="372">
        <v>31216.5</v>
      </c>
      <c r="D44" s="372"/>
      <c r="E44" s="372">
        <v>31216.5</v>
      </c>
      <c r="F44" s="342"/>
    </row>
    <row r="45" spans="1:6" s="343" customFormat="1" ht="15" customHeight="1">
      <c r="A45" s="373" t="s">
        <v>718</v>
      </c>
      <c r="B45" s="341"/>
      <c r="C45" s="372">
        <v>20039.2</v>
      </c>
      <c r="D45" s="372"/>
      <c r="E45" s="372">
        <v>20039.2</v>
      </c>
      <c r="F45" s="342"/>
    </row>
    <row r="46" spans="1:6" s="343" customFormat="1" ht="15" customHeight="1">
      <c r="A46" s="373" t="s">
        <v>719</v>
      </c>
      <c r="B46" s="341"/>
      <c r="C46" s="372">
        <v>8588.2999999999993</v>
      </c>
      <c r="D46" s="372"/>
      <c r="E46" s="372">
        <v>8588.2999999999993</v>
      </c>
      <c r="F46" s="342"/>
    </row>
    <row r="47" spans="1:6" s="343" customFormat="1" ht="15" customHeight="1">
      <c r="A47" s="373" t="s">
        <v>720</v>
      </c>
      <c r="B47" s="341"/>
      <c r="C47" s="372">
        <v>13037.55</v>
      </c>
      <c r="D47" s="372"/>
      <c r="E47" s="372">
        <v>13037.55</v>
      </c>
      <c r="F47" s="342"/>
    </row>
    <row r="48" spans="1:6" s="301" customFormat="1" ht="15" customHeight="1">
      <c r="A48" s="338" t="s">
        <v>721</v>
      </c>
      <c r="B48" s="339"/>
      <c r="C48" s="371">
        <v>830688</v>
      </c>
      <c r="D48" s="371"/>
      <c r="E48" s="371">
        <v>830688</v>
      </c>
      <c r="F48" s="332"/>
    </row>
    <row r="49" spans="1:6" s="301" customFormat="1" ht="15" customHeight="1">
      <c r="A49" s="338" t="s">
        <v>722</v>
      </c>
      <c r="B49" s="339"/>
      <c r="C49" s="371">
        <v>-1199545.82</v>
      </c>
      <c r="D49" s="371"/>
      <c r="E49" s="371">
        <v>-1199545.82</v>
      </c>
      <c r="F49" s="332"/>
    </row>
    <row r="50" spans="1:6" s="301" customFormat="1" ht="15" customHeight="1">
      <c r="A50" s="338" t="s">
        <v>723</v>
      </c>
      <c r="B50" s="339"/>
      <c r="C50" s="371">
        <v>10000</v>
      </c>
      <c r="D50" s="371"/>
      <c r="E50" s="371">
        <v>10000</v>
      </c>
      <c r="F50" s="332"/>
    </row>
    <row r="51" spans="1:6" s="301" customFormat="1" ht="15" customHeight="1">
      <c r="A51" s="338" t="s">
        <v>724</v>
      </c>
      <c r="B51" s="339"/>
      <c r="C51" s="371">
        <v>6000</v>
      </c>
      <c r="D51" s="371"/>
      <c r="E51" s="371">
        <v>6000</v>
      </c>
      <c r="F51" s="332"/>
    </row>
    <row r="52" spans="1:6" s="301" customFormat="1" ht="15" customHeight="1">
      <c r="A52" s="338" t="s">
        <v>725</v>
      </c>
      <c r="B52" s="339"/>
      <c r="C52" s="371">
        <v>5000</v>
      </c>
      <c r="D52" s="371"/>
      <c r="E52" s="371">
        <v>5000</v>
      </c>
      <c r="F52" s="332"/>
    </row>
    <row r="53" spans="1:6" s="301" customFormat="1" ht="15" customHeight="1">
      <c r="A53" s="338" t="s">
        <v>726</v>
      </c>
      <c r="B53" s="339"/>
      <c r="C53" s="371">
        <v>10000</v>
      </c>
      <c r="D53" s="371"/>
      <c r="E53" s="371">
        <v>10000</v>
      </c>
      <c r="F53" s="332"/>
    </row>
    <row r="54" spans="1:6" s="301" customFormat="1" ht="15" customHeight="1">
      <c r="A54" s="338" t="s">
        <v>727</v>
      </c>
      <c r="B54" s="339"/>
      <c r="C54" s="371">
        <v>5000</v>
      </c>
      <c r="D54" s="371"/>
      <c r="E54" s="371">
        <v>5000</v>
      </c>
      <c r="F54" s="332"/>
    </row>
    <row r="55" spans="1:6" s="301" customFormat="1" ht="15" customHeight="1">
      <c r="A55" s="338" t="s">
        <v>728</v>
      </c>
      <c r="B55" s="339"/>
      <c r="C55" s="371">
        <v>10000</v>
      </c>
      <c r="D55" s="371"/>
      <c r="E55" s="371">
        <v>10000</v>
      </c>
      <c r="F55" s="332"/>
    </row>
    <row r="56" spans="1:6" s="301" customFormat="1" ht="15" customHeight="1">
      <c r="A56" s="338" t="s">
        <v>729</v>
      </c>
      <c r="B56" s="339"/>
      <c r="C56" s="371">
        <v>5000</v>
      </c>
      <c r="D56" s="371"/>
      <c r="E56" s="371">
        <v>5000</v>
      </c>
      <c r="F56" s="332"/>
    </row>
    <row r="57" spans="1:6" s="301" customFormat="1" ht="15" customHeight="1">
      <c r="A57" s="338" t="s">
        <v>730</v>
      </c>
      <c r="B57" s="339"/>
      <c r="C57" s="371">
        <v>5000</v>
      </c>
      <c r="D57" s="371"/>
      <c r="E57" s="371">
        <v>5000</v>
      </c>
      <c r="F57" s="332"/>
    </row>
    <row r="58" spans="1:6" s="301" customFormat="1" ht="15" customHeight="1">
      <c r="A58" s="338" t="s">
        <v>731</v>
      </c>
      <c r="B58" s="339"/>
      <c r="C58" s="371">
        <v>10000</v>
      </c>
      <c r="D58" s="371"/>
      <c r="E58" s="371">
        <v>10000</v>
      </c>
      <c r="F58" s="332"/>
    </row>
    <row r="59" spans="1:6" s="301" customFormat="1" ht="15" customHeight="1">
      <c r="A59" s="338" t="s">
        <v>732</v>
      </c>
      <c r="B59" s="339"/>
      <c r="C59" s="371">
        <v>5000</v>
      </c>
      <c r="D59" s="371"/>
      <c r="E59" s="371">
        <v>5000</v>
      </c>
      <c r="F59" s="332"/>
    </row>
    <row r="60" spans="1:6" s="301" customFormat="1" ht="15" customHeight="1">
      <c r="A60" s="338" t="s">
        <v>733</v>
      </c>
      <c r="B60" s="339"/>
      <c r="C60" s="371">
        <v>10000</v>
      </c>
      <c r="D60" s="371"/>
      <c r="E60" s="371">
        <v>10000</v>
      </c>
      <c r="F60" s="332"/>
    </row>
    <row r="61" spans="1:6" s="301" customFormat="1" ht="15" customHeight="1">
      <c r="A61" s="338" t="s">
        <v>734</v>
      </c>
      <c r="B61" s="339"/>
      <c r="C61" s="371">
        <v>5000</v>
      </c>
      <c r="D61" s="371"/>
      <c r="E61" s="371">
        <v>5000</v>
      </c>
      <c r="F61" s="332"/>
    </row>
    <row r="62" spans="1:6" s="301" customFormat="1" ht="15" customHeight="1">
      <c r="A62" s="338" t="s">
        <v>735</v>
      </c>
      <c r="B62" s="339"/>
      <c r="C62" s="371">
        <v>5000</v>
      </c>
      <c r="D62" s="371"/>
      <c r="E62" s="371">
        <v>5000</v>
      </c>
      <c r="F62" s="332"/>
    </row>
    <row r="63" spans="1:6" s="301" customFormat="1" ht="15" customHeight="1">
      <c r="A63" s="338" t="s">
        <v>736</v>
      </c>
      <c r="B63" s="339"/>
      <c r="C63" s="371">
        <v>5000</v>
      </c>
      <c r="D63" s="371"/>
      <c r="E63" s="371">
        <v>5000</v>
      </c>
      <c r="F63" s="332"/>
    </row>
    <row r="64" spans="1:6" s="301" customFormat="1" ht="15" customHeight="1">
      <c r="A64" s="338" t="s">
        <v>737</v>
      </c>
      <c r="B64" s="339"/>
      <c r="C64" s="371">
        <v>12000</v>
      </c>
      <c r="D64" s="371"/>
      <c r="E64" s="371">
        <v>12000</v>
      </c>
      <c r="F64" s="332"/>
    </row>
    <row r="65" spans="1:6" s="301" customFormat="1" ht="15" customHeight="1">
      <c r="A65" s="338" t="s">
        <v>738</v>
      </c>
      <c r="B65" s="339"/>
      <c r="C65" s="371">
        <v>5000</v>
      </c>
      <c r="D65" s="371"/>
      <c r="E65" s="371">
        <v>5000</v>
      </c>
      <c r="F65" s="332"/>
    </row>
    <row r="66" spans="1:6" s="301" customFormat="1" ht="15" customHeight="1">
      <c r="A66" s="344" t="s">
        <v>545</v>
      </c>
      <c r="B66" s="339"/>
      <c r="C66" s="371">
        <f>SUM(C6:C65)</f>
        <v>24406665.270000007</v>
      </c>
      <c r="D66" s="371"/>
      <c r="E66" s="371">
        <f>SUM(E6:E65)</f>
        <v>24414804.270000007</v>
      </c>
      <c r="F66" s="339"/>
    </row>
    <row r="67" spans="1:6" s="301" customFormat="1" ht="20.100000000000001" customHeight="1">
      <c r="A67" s="345" t="s">
        <v>230</v>
      </c>
      <c r="B67" s="346"/>
      <c r="C67" s="371"/>
      <c r="D67" s="371"/>
      <c r="E67" s="371"/>
      <c r="F67" s="346"/>
    </row>
    <row r="68" spans="1:6" ht="15" customHeight="1">
      <c r="A68" s="323" t="s">
        <v>695</v>
      </c>
      <c r="B68" s="109"/>
      <c r="C68" s="370">
        <v>300000</v>
      </c>
      <c r="D68" s="370"/>
      <c r="E68" s="370">
        <v>300000</v>
      </c>
      <c r="F68" s="74"/>
    </row>
    <row r="69" spans="1:6" ht="15" customHeight="1">
      <c r="A69" s="283" t="s">
        <v>231</v>
      </c>
      <c r="B69" s="109"/>
      <c r="C69" s="370"/>
      <c r="D69" s="370"/>
      <c r="E69" s="370"/>
      <c r="F69" s="74"/>
    </row>
    <row r="70" spans="1:6" ht="15" customHeight="1">
      <c r="A70" s="283" t="s">
        <v>232</v>
      </c>
      <c r="B70" s="109"/>
      <c r="C70" s="370"/>
      <c r="D70" s="370"/>
      <c r="E70" s="370"/>
      <c r="F70" s="74"/>
    </row>
    <row r="71" spans="1:6" ht="15" customHeight="1">
      <c r="A71" s="108" t="s">
        <v>203</v>
      </c>
      <c r="B71" s="109"/>
      <c r="C71" s="370">
        <f>C66+C68</f>
        <v>24706665.270000007</v>
      </c>
      <c r="D71" s="370"/>
      <c r="E71" s="370">
        <f>E66+E68</f>
        <v>24714804.270000007</v>
      </c>
      <c r="F71" s="74"/>
    </row>
    <row r="72" spans="1:6" ht="67.5" customHeight="1">
      <c r="A72" s="281" t="s">
        <v>233</v>
      </c>
      <c r="B72" s="285" t="s">
        <v>567</v>
      </c>
      <c r="C72" s="277" t="s">
        <v>182</v>
      </c>
      <c r="D72" s="277" t="s">
        <v>739</v>
      </c>
      <c r="E72" s="281" t="s">
        <v>234</v>
      </c>
      <c r="F72" s="275" t="s">
        <v>637</v>
      </c>
    </row>
    <row r="73" spans="1:6" ht="21.75" customHeight="1"/>
  </sheetData>
  <mergeCells count="1">
    <mergeCell ref="A1:F1"/>
  </mergeCells>
  <phoneticPr fontId="25" type="noConversion"/>
  <printOptions verticalCentered="1"/>
  <pageMargins left="0.67" right="0.39370078740157483" top="0.74803149606299213" bottom="0.82677165354330717" header="0.51181102362204722" footer="0.43307086614173229"/>
  <pageSetup paperSize="9" orientation="portrait" horizontalDpi="180" verticalDpi="18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 enableFormatConditionsCalculation="0">
    <tabColor indexed="10"/>
    <pageSetUpPr fitToPage="1"/>
  </sheetPr>
  <dimension ref="A1:IR60"/>
  <sheetViews>
    <sheetView topLeftCell="A49" zoomScaleSheetLayoutView="100" workbookViewId="0">
      <selection activeCell="Q11" sqref="Q11"/>
    </sheetView>
  </sheetViews>
  <sheetFormatPr defaultRowHeight="14.25"/>
  <cols>
    <col min="1" max="1" width="4.125" style="297" customWidth="1"/>
    <col min="2" max="2" width="6" style="297" customWidth="1"/>
    <col min="3" max="3" width="19.375" style="297" customWidth="1"/>
    <col min="4" max="4" width="4.375" style="181" customWidth="1"/>
    <col min="5" max="5" width="6.875" style="297" customWidth="1"/>
    <col min="6" max="6" width="7.75" style="297" customWidth="1"/>
    <col min="7" max="7" width="6.875" style="354" customWidth="1"/>
    <col min="8" max="8" width="2.375" style="297" customWidth="1"/>
    <col min="9" max="9" width="4.125" style="297" customWidth="1"/>
    <col min="10" max="10" width="24" style="297" customWidth="1"/>
    <col min="11" max="11" width="5.125" style="181" customWidth="1"/>
    <col min="12" max="12" width="6.375" style="297" customWidth="1"/>
    <col min="13" max="13" width="8" style="297" customWidth="1"/>
    <col min="14" max="14" width="8" style="354" customWidth="1"/>
    <col min="15" max="252" width="9" style="2" customWidth="1"/>
  </cols>
  <sheetData>
    <row r="1" spans="1:14" ht="20.100000000000001" customHeight="1">
      <c r="A1" s="513" t="s">
        <v>705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8" customHeight="1">
      <c r="A2" s="297" t="s">
        <v>550</v>
      </c>
      <c r="C2" s="297" t="s">
        <v>704</v>
      </c>
      <c r="F2" s="296" t="s">
        <v>706</v>
      </c>
      <c r="K2" s="297"/>
      <c r="M2" s="514" t="s">
        <v>60</v>
      </c>
      <c r="N2" s="514"/>
    </row>
    <row r="3" spans="1:14" ht="27" customHeight="1">
      <c r="A3" s="448" t="s">
        <v>61</v>
      </c>
      <c r="B3" s="448"/>
      <c r="C3" s="408"/>
      <c r="D3" s="182" t="s">
        <v>22</v>
      </c>
      <c r="E3" s="183" t="s">
        <v>235</v>
      </c>
      <c r="F3" s="311" t="s">
        <v>673</v>
      </c>
      <c r="G3" s="355" t="s">
        <v>236</v>
      </c>
      <c r="H3" s="184"/>
      <c r="I3" s="408" t="s">
        <v>61</v>
      </c>
      <c r="J3" s="409"/>
      <c r="K3" s="182" t="s">
        <v>22</v>
      </c>
      <c r="L3" s="198" t="s">
        <v>235</v>
      </c>
      <c r="M3" s="198" t="s">
        <v>673</v>
      </c>
      <c r="N3" s="348" t="s">
        <v>236</v>
      </c>
    </row>
    <row r="4" spans="1:14" ht="13.5" customHeight="1">
      <c r="A4" s="460" t="s">
        <v>63</v>
      </c>
      <c r="B4" s="460"/>
      <c r="C4" s="461"/>
      <c r="D4" s="457">
        <v>1</v>
      </c>
      <c r="E4" s="451">
        <v>840</v>
      </c>
      <c r="F4" s="451">
        <f>F10+F25+F41+F45</f>
        <v>268.24</v>
      </c>
      <c r="G4" s="515">
        <f>G10+G25+G41+G45</f>
        <v>536.89</v>
      </c>
      <c r="H4" s="185"/>
      <c r="I4" s="438" t="s">
        <v>64</v>
      </c>
      <c r="J4" s="417"/>
      <c r="K4" s="312">
        <v>50</v>
      </c>
      <c r="L4" s="199">
        <f>SUM(L5:L10)</f>
        <v>0</v>
      </c>
      <c r="M4" s="199">
        <f>SUM(M5:M10)</f>
        <v>0</v>
      </c>
      <c r="N4" s="349">
        <f>SUM(N5:N10)</f>
        <v>0</v>
      </c>
    </row>
    <row r="5" spans="1:14" ht="13.5" customHeight="1">
      <c r="A5" s="462"/>
      <c r="B5" s="462"/>
      <c r="C5" s="463"/>
      <c r="D5" s="458"/>
      <c r="E5" s="452"/>
      <c r="F5" s="452"/>
      <c r="G5" s="516"/>
      <c r="H5" s="185"/>
      <c r="I5" s="430" t="s">
        <v>65</v>
      </c>
      <c r="J5" s="200" t="s">
        <v>66</v>
      </c>
      <c r="K5" s="312">
        <v>51</v>
      </c>
      <c r="L5" s="199"/>
      <c r="M5" s="322"/>
      <c r="N5" s="350"/>
    </row>
    <row r="6" spans="1:14" ht="13.5" customHeight="1">
      <c r="A6" s="453" t="s">
        <v>67</v>
      </c>
      <c r="B6" s="453"/>
      <c r="C6" s="454"/>
      <c r="D6" s="457">
        <v>2</v>
      </c>
      <c r="E6" s="451">
        <v>840</v>
      </c>
      <c r="F6" s="451">
        <f>F10+F25+F41</f>
        <v>268.24</v>
      </c>
      <c r="G6" s="515">
        <f>G10+G25+G41</f>
        <v>536.89</v>
      </c>
      <c r="H6" s="185"/>
      <c r="I6" s="430"/>
      <c r="J6" s="200" t="s">
        <v>68</v>
      </c>
      <c r="K6" s="312">
        <v>52</v>
      </c>
      <c r="L6" s="199"/>
      <c r="M6" s="322"/>
      <c r="N6" s="350"/>
    </row>
    <row r="7" spans="1:14" ht="13.5" customHeight="1">
      <c r="A7" s="455"/>
      <c r="B7" s="455"/>
      <c r="C7" s="456"/>
      <c r="D7" s="458"/>
      <c r="E7" s="452"/>
      <c r="F7" s="452"/>
      <c r="G7" s="516"/>
      <c r="H7" s="185"/>
      <c r="I7" s="430"/>
      <c r="J7" s="200" t="s">
        <v>69</v>
      </c>
      <c r="K7" s="312">
        <v>53</v>
      </c>
      <c r="L7" s="199"/>
      <c r="M7" s="322"/>
      <c r="N7" s="350"/>
    </row>
    <row r="8" spans="1:14" ht="13.5" customHeight="1">
      <c r="A8" s="453" t="s">
        <v>70</v>
      </c>
      <c r="B8" s="453"/>
      <c r="C8" s="454"/>
      <c r="D8" s="457">
        <v>3</v>
      </c>
      <c r="E8" s="451">
        <f>E10+E26+E27+E28+E29+E30+E31+E32+E33+E34+E35+E36+E37-E53</f>
        <v>634.72</v>
      </c>
      <c r="F8" s="451">
        <f>F10+F26+F27+F28+F29+F30+F31+F32+F33+F34+F35+F36+F37-F53</f>
        <v>268.33</v>
      </c>
      <c r="G8" s="515">
        <f>G10+G26+G27+G28+G29+G30+G31+G32+G33+G35+G34+G36+G37-G53</f>
        <v>463.03999999999996</v>
      </c>
      <c r="H8" s="185"/>
      <c r="I8" s="430"/>
      <c r="J8" s="200" t="s">
        <v>71</v>
      </c>
      <c r="K8" s="312">
        <v>54</v>
      </c>
      <c r="L8" s="199"/>
      <c r="M8" s="322"/>
      <c r="N8" s="350"/>
    </row>
    <row r="9" spans="1:14" ht="13.5" customHeight="1">
      <c r="A9" s="455"/>
      <c r="B9" s="455"/>
      <c r="C9" s="456"/>
      <c r="D9" s="458"/>
      <c r="E9" s="452"/>
      <c r="F9" s="452"/>
      <c r="G9" s="516"/>
      <c r="H9" s="185"/>
      <c r="I9" s="430"/>
      <c r="J9" s="200" t="s">
        <v>72</v>
      </c>
      <c r="K9" s="312">
        <v>55</v>
      </c>
      <c r="L9" s="199"/>
      <c r="M9" s="322"/>
      <c r="N9" s="350"/>
    </row>
    <row r="10" spans="1:14" ht="13.5" customHeight="1">
      <c r="A10" s="450" t="s">
        <v>73</v>
      </c>
      <c r="B10" s="450"/>
      <c r="C10" s="410"/>
      <c r="D10" s="186">
        <v>4</v>
      </c>
      <c r="E10" s="284">
        <f>E11+E15+E18+E22</f>
        <v>790</v>
      </c>
      <c r="F10" s="284">
        <f>F11+F15+F18+F22</f>
        <v>268.24</v>
      </c>
      <c r="G10" s="356">
        <f>G11+G15+G18+G22</f>
        <v>514.79</v>
      </c>
      <c r="H10" s="185"/>
      <c r="I10" s="430"/>
      <c r="J10" s="200" t="s">
        <v>74</v>
      </c>
      <c r="K10" s="312">
        <v>56</v>
      </c>
      <c r="L10" s="199"/>
      <c r="M10" s="322"/>
      <c r="N10" s="350"/>
    </row>
    <row r="11" spans="1:14" ht="13.5" customHeight="1">
      <c r="A11" s="468" t="s">
        <v>65</v>
      </c>
      <c r="B11" s="471" t="s">
        <v>75</v>
      </c>
      <c r="C11" s="188" t="s">
        <v>76</v>
      </c>
      <c r="D11" s="186">
        <v>5</v>
      </c>
      <c r="E11" s="284">
        <f>SUM(E12:E14)</f>
        <v>650</v>
      </c>
      <c r="F11" s="284">
        <f>F12+F13+F14</f>
        <v>245.35000000000002</v>
      </c>
      <c r="G11" s="356">
        <f>G12+G13+G14</f>
        <v>440.42999999999995</v>
      </c>
      <c r="H11" s="185"/>
      <c r="I11" s="438" t="s">
        <v>77</v>
      </c>
      <c r="J11" s="417"/>
      <c r="K11" s="312">
        <v>57</v>
      </c>
      <c r="L11" s="199">
        <f>L12+L13+L16+L17+L18+L19+L20+L21</f>
        <v>17.96</v>
      </c>
      <c r="M11" s="199">
        <f>M12+M13+M16+M17+M18+M19+M20+M21</f>
        <v>0</v>
      </c>
      <c r="N11" s="349">
        <f>N12+N13+N16+N17+N18+N19+N20+N21</f>
        <v>0</v>
      </c>
    </row>
    <row r="12" spans="1:14" ht="13.5" customHeight="1">
      <c r="A12" s="469"/>
      <c r="B12" s="472"/>
      <c r="C12" s="189" t="s">
        <v>78</v>
      </c>
      <c r="D12" s="186">
        <v>6</v>
      </c>
      <c r="E12" s="284"/>
      <c r="F12" s="284"/>
      <c r="G12" s="356"/>
      <c r="H12" s="185"/>
      <c r="I12" s="430" t="s">
        <v>65</v>
      </c>
      <c r="J12" s="201" t="s">
        <v>79</v>
      </c>
      <c r="K12" s="312">
        <v>58</v>
      </c>
      <c r="L12" s="199"/>
      <c r="M12" s="199"/>
      <c r="N12" s="349"/>
    </row>
    <row r="13" spans="1:14" ht="13.5" customHeight="1">
      <c r="A13" s="469"/>
      <c r="B13" s="472"/>
      <c r="C13" s="189" t="s">
        <v>80</v>
      </c>
      <c r="D13" s="186">
        <v>7</v>
      </c>
      <c r="E13" s="284">
        <v>650</v>
      </c>
      <c r="F13" s="284">
        <v>138.56</v>
      </c>
      <c r="G13" s="356">
        <v>240.29</v>
      </c>
      <c r="H13" s="185"/>
      <c r="I13" s="430"/>
      <c r="J13" s="201" t="s">
        <v>81</v>
      </c>
      <c r="K13" s="312">
        <v>59</v>
      </c>
      <c r="L13" s="199"/>
      <c r="M13" s="199">
        <f>SUM(M14:M15)</f>
        <v>0</v>
      </c>
      <c r="N13" s="349">
        <f>SUM(N14:N15)</f>
        <v>0</v>
      </c>
    </row>
    <row r="14" spans="1:14" ht="13.5" customHeight="1">
      <c r="A14" s="469"/>
      <c r="B14" s="473"/>
      <c r="C14" s="189" t="s">
        <v>82</v>
      </c>
      <c r="D14" s="186">
        <v>8</v>
      </c>
      <c r="E14" s="284"/>
      <c r="F14" s="284">
        <v>106.79</v>
      </c>
      <c r="G14" s="356">
        <v>200.14</v>
      </c>
      <c r="H14" s="185"/>
      <c r="I14" s="430"/>
      <c r="J14" s="201" t="s">
        <v>83</v>
      </c>
      <c r="K14" s="312">
        <v>60</v>
      </c>
      <c r="L14" s="199"/>
      <c r="M14" s="199"/>
      <c r="N14" s="349"/>
    </row>
    <row r="15" spans="1:14" ht="13.5" customHeight="1">
      <c r="A15" s="469"/>
      <c r="B15" s="471" t="s">
        <v>84</v>
      </c>
      <c r="C15" s="188" t="s">
        <v>76</v>
      </c>
      <c r="D15" s="186">
        <v>9</v>
      </c>
      <c r="E15" s="284">
        <f>SUM(E16:E17)</f>
        <v>0</v>
      </c>
      <c r="F15" s="284">
        <f>F16+F17</f>
        <v>21.5</v>
      </c>
      <c r="G15" s="356">
        <f>G16+G17</f>
        <v>71.599999999999994</v>
      </c>
      <c r="H15" s="185"/>
      <c r="I15" s="430"/>
      <c r="J15" s="201" t="s">
        <v>85</v>
      </c>
      <c r="K15" s="312">
        <v>61</v>
      </c>
      <c r="L15" s="199"/>
      <c r="M15" s="199"/>
      <c r="N15" s="349"/>
    </row>
    <row r="16" spans="1:14" ht="13.5" customHeight="1">
      <c r="A16" s="469"/>
      <c r="B16" s="472"/>
      <c r="C16" s="190" t="s">
        <v>86</v>
      </c>
      <c r="D16" s="186">
        <v>10</v>
      </c>
      <c r="E16" s="284"/>
      <c r="F16" s="284"/>
      <c r="G16" s="356"/>
      <c r="H16" s="185"/>
      <c r="I16" s="430"/>
      <c r="J16" s="202" t="s">
        <v>87</v>
      </c>
      <c r="K16" s="312">
        <v>62</v>
      </c>
      <c r="L16" s="199"/>
      <c r="M16" s="199"/>
      <c r="N16" s="349">
        <v>0</v>
      </c>
    </row>
    <row r="17" spans="1:14" ht="13.5" customHeight="1">
      <c r="A17" s="469"/>
      <c r="B17" s="473"/>
      <c r="C17" s="314" t="s">
        <v>88</v>
      </c>
      <c r="D17" s="186">
        <v>11</v>
      </c>
      <c r="E17" s="284"/>
      <c r="F17" s="284">
        <v>21.5</v>
      </c>
      <c r="G17" s="356">
        <v>71.599999999999994</v>
      </c>
      <c r="H17" s="185"/>
      <c r="I17" s="430"/>
      <c r="J17" s="203" t="s">
        <v>89</v>
      </c>
      <c r="K17" s="312">
        <v>63</v>
      </c>
      <c r="L17" s="199">
        <v>0.1</v>
      </c>
      <c r="M17" s="199"/>
      <c r="N17" s="349"/>
    </row>
    <row r="18" spans="1:14" ht="13.5" customHeight="1">
      <c r="A18" s="469"/>
      <c r="B18" s="471" t="s">
        <v>90</v>
      </c>
      <c r="C18" s="188" t="s">
        <v>76</v>
      </c>
      <c r="D18" s="186">
        <v>12</v>
      </c>
      <c r="E18" s="284">
        <f>SUM(E19:E21)</f>
        <v>125</v>
      </c>
      <c r="F18" s="284">
        <f>F19+F20+F211</f>
        <v>0</v>
      </c>
      <c r="G18" s="356">
        <f>G19+G20+G21</f>
        <v>0</v>
      </c>
      <c r="H18" s="185"/>
      <c r="I18" s="430"/>
      <c r="J18" s="204" t="s">
        <v>91</v>
      </c>
      <c r="K18" s="312">
        <v>64</v>
      </c>
      <c r="L18" s="199">
        <v>13</v>
      </c>
      <c r="M18" s="199"/>
      <c r="N18" s="349"/>
    </row>
    <row r="19" spans="1:14" ht="13.5" customHeight="1">
      <c r="A19" s="469"/>
      <c r="B19" s="472"/>
      <c r="C19" s="314" t="s">
        <v>92</v>
      </c>
      <c r="D19" s="186">
        <v>13</v>
      </c>
      <c r="E19" s="284"/>
      <c r="F19" s="284"/>
      <c r="G19" s="356"/>
      <c r="H19" s="185"/>
      <c r="I19" s="430"/>
      <c r="J19" s="313" t="s">
        <v>93</v>
      </c>
      <c r="K19" s="312">
        <v>65</v>
      </c>
      <c r="L19" s="199">
        <f>0.18+1.5</f>
        <v>1.68</v>
      </c>
      <c r="M19" s="199"/>
      <c r="N19" s="349"/>
    </row>
    <row r="20" spans="1:14" ht="13.5" customHeight="1">
      <c r="A20" s="469"/>
      <c r="B20" s="472"/>
      <c r="C20" s="314" t="s">
        <v>94</v>
      </c>
      <c r="D20" s="186">
        <v>14</v>
      </c>
      <c r="E20" s="284">
        <v>50</v>
      </c>
      <c r="F20" s="284"/>
      <c r="G20" s="356"/>
      <c r="H20" s="185"/>
      <c r="I20" s="430"/>
      <c r="J20" s="313" t="s">
        <v>95</v>
      </c>
      <c r="K20" s="312">
        <v>66</v>
      </c>
      <c r="L20" s="199">
        <v>0.5</v>
      </c>
      <c r="M20" s="199"/>
      <c r="N20" s="349"/>
    </row>
    <row r="21" spans="1:14" ht="13.5" customHeight="1">
      <c r="A21" s="469"/>
      <c r="B21" s="473"/>
      <c r="C21" s="314" t="s">
        <v>96</v>
      </c>
      <c r="D21" s="186">
        <v>15</v>
      </c>
      <c r="E21" s="284">
        <v>75</v>
      </c>
      <c r="F21" s="284"/>
      <c r="G21" s="356"/>
      <c r="H21" s="185"/>
      <c r="I21" s="430"/>
      <c r="J21" s="202" t="s">
        <v>97</v>
      </c>
      <c r="K21" s="312">
        <v>67</v>
      </c>
      <c r="L21" s="199">
        <f>0.18+0.5+2</f>
        <v>2.6799999999999997</v>
      </c>
      <c r="M21" s="199"/>
      <c r="N21" s="349"/>
    </row>
    <row r="22" spans="1:14" ht="13.5" customHeight="1">
      <c r="A22" s="469"/>
      <c r="B22" s="474" t="s">
        <v>98</v>
      </c>
      <c r="C22" s="188" t="s">
        <v>76</v>
      </c>
      <c r="D22" s="186">
        <v>16</v>
      </c>
      <c r="E22" s="284">
        <f>SUM(E23:E24)</f>
        <v>15</v>
      </c>
      <c r="F22" s="284">
        <f>F23+F24</f>
        <v>1.39</v>
      </c>
      <c r="G22" s="356">
        <f>G23+G24</f>
        <v>2.76</v>
      </c>
      <c r="H22" s="185"/>
      <c r="I22" s="438" t="s">
        <v>99</v>
      </c>
      <c r="J22" s="417"/>
      <c r="K22" s="312">
        <v>68</v>
      </c>
      <c r="L22" s="199">
        <f>SUM(L23:L35)</f>
        <v>19</v>
      </c>
      <c r="M22" s="199">
        <f>SUM(M23:M35)</f>
        <v>4.0699999999999994</v>
      </c>
      <c r="N22" s="349">
        <f>SUM(N23:N35)</f>
        <v>8</v>
      </c>
    </row>
    <row r="23" spans="1:14" ht="13.5" customHeight="1">
      <c r="A23" s="469"/>
      <c r="B23" s="475"/>
      <c r="C23" s="314" t="s">
        <v>100</v>
      </c>
      <c r="D23" s="186">
        <v>17</v>
      </c>
      <c r="E23" s="284">
        <v>15</v>
      </c>
      <c r="F23" s="284">
        <v>1.39</v>
      </c>
      <c r="G23" s="356">
        <v>2.76</v>
      </c>
      <c r="H23" s="185"/>
      <c r="I23" s="430" t="s">
        <v>65</v>
      </c>
      <c r="J23" s="200" t="s">
        <v>101</v>
      </c>
      <c r="K23" s="312">
        <v>69</v>
      </c>
      <c r="L23" s="199"/>
      <c r="M23" s="199"/>
      <c r="N23" s="349"/>
    </row>
    <row r="24" spans="1:14" ht="13.5" customHeight="1">
      <c r="A24" s="470"/>
      <c r="B24" s="476"/>
      <c r="C24" s="314" t="s">
        <v>102</v>
      </c>
      <c r="D24" s="186">
        <v>18</v>
      </c>
      <c r="E24" s="284"/>
      <c r="F24" s="284"/>
      <c r="G24" s="356"/>
      <c r="H24" s="185"/>
      <c r="I24" s="430"/>
      <c r="J24" s="200" t="s">
        <v>103</v>
      </c>
      <c r="K24" s="312">
        <v>70</v>
      </c>
      <c r="L24" s="199">
        <v>12</v>
      </c>
      <c r="M24" s="199">
        <v>3.33</v>
      </c>
      <c r="N24" s="349">
        <v>6.16</v>
      </c>
    </row>
    <row r="25" spans="1:14" ht="13.5" customHeight="1">
      <c r="A25" s="450" t="s">
        <v>104</v>
      </c>
      <c r="B25" s="450"/>
      <c r="C25" s="410"/>
      <c r="D25" s="186">
        <v>19</v>
      </c>
      <c r="E25" s="284">
        <f>SUM(E26:E40)</f>
        <v>0</v>
      </c>
      <c r="F25" s="284">
        <f>SUM(F26:F40)</f>
        <v>0</v>
      </c>
      <c r="G25" s="356">
        <f>SUM(G26:G40)</f>
        <v>0</v>
      </c>
      <c r="H25" s="185"/>
      <c r="I25" s="430"/>
      <c r="J25" s="200" t="s">
        <v>105</v>
      </c>
      <c r="K25" s="312">
        <v>71</v>
      </c>
      <c r="L25" s="199">
        <v>2</v>
      </c>
      <c r="M25" s="199">
        <v>0.09</v>
      </c>
      <c r="N25" s="349">
        <v>0.43</v>
      </c>
    </row>
    <row r="26" spans="1:14" ht="13.5" customHeight="1">
      <c r="A26" s="468" t="s">
        <v>65</v>
      </c>
      <c r="B26" s="466" t="s">
        <v>106</v>
      </c>
      <c r="C26" s="467"/>
      <c r="D26" s="186">
        <v>20</v>
      </c>
      <c r="E26" s="284"/>
      <c r="F26" s="284"/>
      <c r="G26" s="356"/>
      <c r="H26" s="185"/>
      <c r="I26" s="430"/>
      <c r="J26" s="200" t="s">
        <v>107</v>
      </c>
      <c r="K26" s="312">
        <v>72</v>
      </c>
      <c r="L26" s="199"/>
      <c r="M26" s="199"/>
      <c r="N26" s="349"/>
    </row>
    <row r="27" spans="1:14" ht="13.5" customHeight="1">
      <c r="A27" s="469"/>
      <c r="B27" s="464" t="s">
        <v>108</v>
      </c>
      <c r="C27" s="465"/>
      <c r="D27" s="186">
        <v>21</v>
      </c>
      <c r="E27" s="284"/>
      <c r="F27" s="284"/>
      <c r="G27" s="356"/>
      <c r="H27" s="185"/>
      <c r="I27" s="430"/>
      <c r="J27" s="313" t="s">
        <v>109</v>
      </c>
      <c r="K27" s="312">
        <v>73</v>
      </c>
      <c r="L27" s="199">
        <v>1.5</v>
      </c>
      <c r="M27" s="199">
        <v>0.21</v>
      </c>
      <c r="N27" s="349">
        <v>0.42</v>
      </c>
    </row>
    <row r="28" spans="1:14" ht="13.5" customHeight="1">
      <c r="A28" s="469"/>
      <c r="B28" s="464" t="s">
        <v>110</v>
      </c>
      <c r="C28" s="465"/>
      <c r="D28" s="186">
        <v>22</v>
      </c>
      <c r="E28" s="284"/>
      <c r="F28" s="284"/>
      <c r="G28" s="356"/>
      <c r="H28" s="185"/>
      <c r="I28" s="430"/>
      <c r="J28" s="313" t="s">
        <v>111</v>
      </c>
      <c r="K28" s="312">
        <v>74</v>
      </c>
      <c r="L28" s="199">
        <v>1</v>
      </c>
      <c r="M28" s="199">
        <v>0.3</v>
      </c>
      <c r="N28" s="349">
        <v>0.6</v>
      </c>
    </row>
    <row r="29" spans="1:14" ht="13.5" customHeight="1">
      <c r="A29" s="469"/>
      <c r="B29" s="464" t="s">
        <v>112</v>
      </c>
      <c r="C29" s="465"/>
      <c r="D29" s="186">
        <v>23</v>
      </c>
      <c r="E29" s="284"/>
      <c r="F29" s="284"/>
      <c r="G29" s="356"/>
      <c r="H29" s="185"/>
      <c r="I29" s="430"/>
      <c r="J29" s="200" t="s">
        <v>113</v>
      </c>
      <c r="K29" s="312">
        <v>75</v>
      </c>
      <c r="L29" s="199">
        <v>2</v>
      </c>
      <c r="M29" s="199">
        <v>0.02</v>
      </c>
      <c r="N29" s="349">
        <v>0.23</v>
      </c>
    </row>
    <row r="30" spans="1:14" ht="13.5" customHeight="1">
      <c r="A30" s="469"/>
      <c r="B30" s="464" t="s">
        <v>114</v>
      </c>
      <c r="C30" s="465"/>
      <c r="D30" s="186">
        <v>24</v>
      </c>
      <c r="E30" s="284"/>
      <c r="F30" s="284"/>
      <c r="G30" s="356"/>
      <c r="H30" s="185"/>
      <c r="I30" s="430"/>
      <c r="J30" s="200" t="s">
        <v>115</v>
      </c>
      <c r="K30" s="312">
        <v>76</v>
      </c>
      <c r="L30" s="199"/>
      <c r="M30" s="199"/>
      <c r="N30" s="349"/>
    </row>
    <row r="31" spans="1:14" ht="13.5" customHeight="1">
      <c r="A31" s="469"/>
      <c r="B31" s="464" t="s">
        <v>116</v>
      </c>
      <c r="C31" s="465"/>
      <c r="D31" s="186">
        <v>25</v>
      </c>
      <c r="E31" s="284"/>
      <c r="F31" s="284"/>
      <c r="G31" s="356"/>
      <c r="H31" s="185"/>
      <c r="I31" s="430"/>
      <c r="J31" s="200" t="s">
        <v>117</v>
      </c>
      <c r="K31" s="312">
        <v>77</v>
      </c>
      <c r="L31" s="199"/>
      <c r="M31" s="199"/>
      <c r="N31" s="349"/>
    </row>
    <row r="32" spans="1:14" ht="13.5" customHeight="1">
      <c r="A32" s="469"/>
      <c r="B32" s="464" t="s">
        <v>118</v>
      </c>
      <c r="C32" s="465"/>
      <c r="D32" s="186">
        <v>26</v>
      </c>
      <c r="E32" s="284"/>
      <c r="F32" s="284"/>
      <c r="G32" s="356"/>
      <c r="H32" s="185"/>
      <c r="I32" s="430"/>
      <c r="J32" s="313" t="s">
        <v>119</v>
      </c>
      <c r="K32" s="312">
        <v>78</v>
      </c>
      <c r="L32" s="199"/>
      <c r="M32" s="199"/>
      <c r="N32" s="349"/>
    </row>
    <row r="33" spans="1:14" ht="13.5" customHeight="1">
      <c r="A33" s="469"/>
      <c r="B33" s="464" t="s">
        <v>120</v>
      </c>
      <c r="C33" s="465"/>
      <c r="D33" s="186">
        <v>27</v>
      </c>
      <c r="E33" s="284"/>
      <c r="F33" s="284"/>
      <c r="G33" s="356"/>
      <c r="H33" s="185"/>
      <c r="I33" s="430"/>
      <c r="J33" s="313" t="s">
        <v>121</v>
      </c>
      <c r="K33" s="312">
        <v>79</v>
      </c>
      <c r="L33" s="199"/>
      <c r="M33" s="199"/>
      <c r="N33" s="349"/>
    </row>
    <row r="34" spans="1:14" ht="13.5" customHeight="1">
      <c r="A34" s="469"/>
      <c r="B34" s="464" t="s">
        <v>122</v>
      </c>
      <c r="C34" s="465"/>
      <c r="D34" s="186">
        <v>28</v>
      </c>
      <c r="E34" s="284"/>
      <c r="F34" s="284"/>
      <c r="G34" s="356"/>
      <c r="H34" s="185"/>
      <c r="I34" s="430"/>
      <c r="J34" s="313" t="s">
        <v>123</v>
      </c>
      <c r="K34" s="312">
        <v>80</v>
      </c>
      <c r="L34" s="199"/>
      <c r="M34" s="199"/>
      <c r="N34" s="350"/>
    </row>
    <row r="35" spans="1:14" ht="13.5" customHeight="1">
      <c r="A35" s="469"/>
      <c r="B35" s="464" t="s">
        <v>124</v>
      </c>
      <c r="C35" s="465"/>
      <c r="D35" s="186">
        <v>29</v>
      </c>
      <c r="E35" s="284"/>
      <c r="F35" s="284"/>
      <c r="G35" s="356"/>
      <c r="H35" s="185"/>
      <c r="I35" s="430"/>
      <c r="J35" s="200" t="s">
        <v>125</v>
      </c>
      <c r="K35" s="312">
        <v>81</v>
      </c>
      <c r="L35" s="199">
        <v>0.5</v>
      </c>
      <c r="M35" s="199">
        <v>0.12</v>
      </c>
      <c r="N35" s="350">
        <v>0.16</v>
      </c>
    </row>
    <row r="36" spans="1:14" ht="13.5" customHeight="1">
      <c r="A36" s="469"/>
      <c r="B36" s="464" t="s">
        <v>126</v>
      </c>
      <c r="C36" s="465"/>
      <c r="D36" s="186">
        <v>30</v>
      </c>
      <c r="E36" s="284"/>
      <c r="F36" s="284"/>
      <c r="G36" s="356"/>
      <c r="H36" s="185"/>
      <c r="I36" s="438" t="s">
        <v>127</v>
      </c>
      <c r="J36" s="417"/>
      <c r="K36" s="312">
        <v>82</v>
      </c>
      <c r="L36" s="199">
        <f>L37+L38+L39+L40+L45+L46+L47+L48+L49+L50</f>
        <v>65</v>
      </c>
      <c r="M36" s="199">
        <f>M37+M38+M39+M40+M45+M46+M47+M48+M49+M50</f>
        <v>5.93</v>
      </c>
      <c r="N36" s="351">
        <f>N37+N38+N39+N40+N45+N46+N47+N48+N49+N50</f>
        <v>24.27</v>
      </c>
    </row>
    <row r="37" spans="1:14" ht="13.5" customHeight="1">
      <c r="A37" s="469"/>
      <c r="B37" s="464" t="s">
        <v>128</v>
      </c>
      <c r="C37" s="465"/>
      <c r="D37" s="186">
        <v>31</v>
      </c>
      <c r="E37" s="284"/>
      <c r="F37" s="284"/>
      <c r="G37" s="356"/>
      <c r="H37" s="185"/>
      <c r="I37" s="430" t="s">
        <v>65</v>
      </c>
      <c r="J37" s="200" t="s">
        <v>129</v>
      </c>
      <c r="K37" s="312">
        <v>83</v>
      </c>
      <c r="L37" s="199">
        <v>60</v>
      </c>
      <c r="M37" s="199">
        <v>5.26</v>
      </c>
      <c r="N37" s="349">
        <v>21.47</v>
      </c>
    </row>
    <row r="38" spans="1:14" ht="13.5" customHeight="1">
      <c r="A38" s="469"/>
      <c r="B38" s="464" t="s">
        <v>130</v>
      </c>
      <c r="C38" s="465"/>
      <c r="D38" s="186">
        <v>32</v>
      </c>
      <c r="E38" s="284"/>
      <c r="F38" s="284"/>
      <c r="G38" s="356"/>
      <c r="H38" s="185"/>
      <c r="I38" s="430"/>
      <c r="J38" s="200" t="s">
        <v>131</v>
      </c>
      <c r="K38" s="312">
        <v>84</v>
      </c>
      <c r="L38" s="199"/>
      <c r="M38" s="199"/>
      <c r="N38" s="350"/>
    </row>
    <row r="39" spans="1:14" ht="13.5" customHeight="1">
      <c r="A39" s="469"/>
      <c r="B39" s="464" t="s">
        <v>132</v>
      </c>
      <c r="C39" s="465"/>
      <c r="D39" s="186">
        <v>33</v>
      </c>
      <c r="E39" s="284"/>
      <c r="F39" s="284"/>
      <c r="G39" s="356"/>
      <c r="H39" s="185"/>
      <c r="I39" s="430"/>
      <c r="J39" s="200" t="s">
        <v>133</v>
      </c>
      <c r="K39" s="312">
        <v>85</v>
      </c>
      <c r="L39" s="199"/>
      <c r="M39" s="199"/>
      <c r="N39" s="350"/>
    </row>
    <row r="40" spans="1:14" ht="13.5" customHeight="1">
      <c r="A40" s="470"/>
      <c r="B40" s="464" t="s">
        <v>134</v>
      </c>
      <c r="C40" s="465"/>
      <c r="D40" s="186">
        <v>34</v>
      </c>
      <c r="E40" s="284"/>
      <c r="F40" s="284"/>
      <c r="G40" s="356"/>
      <c r="H40" s="185"/>
      <c r="I40" s="430"/>
      <c r="J40" s="200" t="s">
        <v>135</v>
      </c>
      <c r="K40" s="312">
        <v>86</v>
      </c>
      <c r="L40" s="199"/>
      <c r="M40" s="199">
        <f>SUM(M41:M44)</f>
        <v>0</v>
      </c>
      <c r="N40" s="349">
        <f>SUM(N41:N44)</f>
        <v>0</v>
      </c>
    </row>
    <row r="41" spans="1:14" ht="13.5" customHeight="1">
      <c r="A41" s="490" t="s">
        <v>136</v>
      </c>
      <c r="B41" s="490"/>
      <c r="C41" s="436"/>
      <c r="D41" s="315">
        <v>35</v>
      </c>
      <c r="E41" s="193">
        <f>SUM(E42:E44)</f>
        <v>50</v>
      </c>
      <c r="F41" s="193">
        <f>SUM(F42:F44)</f>
        <v>0</v>
      </c>
      <c r="G41" s="357">
        <f>SUM(G42:G44)</f>
        <v>22.1</v>
      </c>
      <c r="H41" s="185"/>
      <c r="I41" s="430"/>
      <c r="J41" s="206" t="s">
        <v>137</v>
      </c>
      <c r="K41" s="312">
        <v>87</v>
      </c>
      <c r="L41" s="199"/>
      <c r="M41" s="199"/>
      <c r="N41" s="350"/>
    </row>
    <row r="42" spans="1:14" ht="13.5" customHeight="1">
      <c r="A42" s="477" t="s">
        <v>65</v>
      </c>
      <c r="B42" s="487" t="s">
        <v>65</v>
      </c>
      <c r="C42" s="194" t="s">
        <v>138</v>
      </c>
      <c r="D42" s="315">
        <v>36</v>
      </c>
      <c r="E42" s="193"/>
      <c r="F42" s="199"/>
      <c r="G42" s="358"/>
      <c r="H42" s="185"/>
      <c r="I42" s="430"/>
      <c r="J42" s="207" t="s">
        <v>139</v>
      </c>
      <c r="K42" s="312">
        <v>88</v>
      </c>
      <c r="L42" s="199"/>
      <c r="M42" s="199"/>
      <c r="N42" s="350"/>
    </row>
    <row r="43" spans="1:14" ht="13.5" customHeight="1">
      <c r="A43" s="478"/>
      <c r="B43" s="488"/>
      <c r="C43" s="194" t="s">
        <v>140</v>
      </c>
      <c r="D43" s="315">
        <v>37</v>
      </c>
      <c r="E43" s="193">
        <v>50</v>
      </c>
      <c r="F43" s="199"/>
      <c r="G43" s="358"/>
      <c r="H43" s="185"/>
      <c r="I43" s="430"/>
      <c r="J43" s="207" t="s">
        <v>141</v>
      </c>
      <c r="K43" s="312">
        <v>89</v>
      </c>
      <c r="L43" s="199"/>
      <c r="M43" s="199"/>
      <c r="N43" s="350"/>
    </row>
    <row r="44" spans="1:14" ht="13.5" customHeight="1">
      <c r="A44" s="479"/>
      <c r="B44" s="489"/>
      <c r="C44" s="194" t="s">
        <v>142</v>
      </c>
      <c r="D44" s="315">
        <v>38</v>
      </c>
      <c r="E44" s="193"/>
      <c r="F44" s="199"/>
      <c r="G44" s="358">
        <v>22.1</v>
      </c>
      <c r="H44" s="185"/>
      <c r="I44" s="430"/>
      <c r="J44" s="207" t="s">
        <v>143</v>
      </c>
      <c r="K44" s="312">
        <v>90</v>
      </c>
      <c r="L44" s="199"/>
      <c r="M44" s="199"/>
      <c r="N44" s="350"/>
    </row>
    <row r="45" spans="1:14" ht="13.5" customHeight="1">
      <c r="A45" s="490" t="s">
        <v>144</v>
      </c>
      <c r="B45" s="490"/>
      <c r="C45" s="436"/>
      <c r="D45" s="315">
        <v>39</v>
      </c>
      <c r="E45" s="193">
        <f>SUM(E46:E50)</f>
        <v>0</v>
      </c>
      <c r="F45" s="199">
        <f>SUM(F46:F50)</f>
        <v>0</v>
      </c>
      <c r="G45" s="358">
        <f>SUM(G46:G50)</f>
        <v>0</v>
      </c>
      <c r="H45" s="185"/>
      <c r="I45" s="430"/>
      <c r="J45" s="313" t="s">
        <v>145</v>
      </c>
      <c r="K45" s="312">
        <v>91</v>
      </c>
      <c r="L45" s="199">
        <v>5</v>
      </c>
      <c r="M45" s="199">
        <v>0.67</v>
      </c>
      <c r="N45" s="349">
        <v>2.8</v>
      </c>
    </row>
    <row r="46" spans="1:14" ht="13.5" customHeight="1">
      <c r="A46" s="477" t="s">
        <v>65</v>
      </c>
      <c r="B46" s="485" t="s">
        <v>146</v>
      </c>
      <c r="C46" s="486"/>
      <c r="D46" s="315">
        <v>40</v>
      </c>
      <c r="E46" s="193"/>
      <c r="F46" s="199"/>
      <c r="G46" s="358"/>
      <c r="H46" s="185"/>
      <c r="I46" s="430"/>
      <c r="J46" s="313" t="s">
        <v>147</v>
      </c>
      <c r="K46" s="312">
        <v>92</v>
      </c>
      <c r="L46" s="199"/>
      <c r="M46" s="199"/>
      <c r="N46" s="350"/>
    </row>
    <row r="47" spans="1:14" ht="13.5" customHeight="1">
      <c r="A47" s="478"/>
      <c r="B47" s="485" t="s">
        <v>148</v>
      </c>
      <c r="C47" s="486"/>
      <c r="D47" s="315">
        <v>41</v>
      </c>
      <c r="E47" s="193"/>
      <c r="F47" s="199"/>
      <c r="G47" s="358"/>
      <c r="H47" s="185"/>
      <c r="I47" s="430"/>
      <c r="J47" s="200" t="s">
        <v>149</v>
      </c>
      <c r="K47" s="312">
        <v>93</v>
      </c>
      <c r="L47" s="199"/>
      <c r="M47" s="199"/>
      <c r="N47" s="350"/>
    </row>
    <row r="48" spans="1:14" ht="13.5" customHeight="1">
      <c r="A48" s="478"/>
      <c r="B48" s="485" t="s">
        <v>150</v>
      </c>
      <c r="C48" s="486"/>
      <c r="D48" s="315">
        <v>42</v>
      </c>
      <c r="E48" s="193"/>
      <c r="F48" s="199"/>
      <c r="G48" s="358"/>
      <c r="H48" s="185"/>
      <c r="I48" s="430"/>
      <c r="J48" s="200" t="s">
        <v>151</v>
      </c>
      <c r="K48" s="312">
        <v>94</v>
      </c>
      <c r="L48" s="199"/>
      <c r="M48" s="199"/>
      <c r="N48" s="350"/>
    </row>
    <row r="49" spans="1:14" ht="13.5" customHeight="1">
      <c r="A49" s="478"/>
      <c r="B49" s="485" t="s">
        <v>152</v>
      </c>
      <c r="C49" s="486"/>
      <c r="D49" s="315">
        <v>43</v>
      </c>
      <c r="E49" s="193"/>
      <c r="F49" s="199"/>
      <c r="G49" s="358"/>
      <c r="H49" s="185"/>
      <c r="I49" s="430"/>
      <c r="J49" s="206" t="s">
        <v>153</v>
      </c>
      <c r="K49" s="312">
        <v>95</v>
      </c>
      <c r="L49" s="199"/>
      <c r="M49" s="199"/>
      <c r="N49" s="350"/>
    </row>
    <row r="50" spans="1:14" ht="13.5" customHeight="1">
      <c r="A50" s="479"/>
      <c r="B50" s="485" t="s">
        <v>154</v>
      </c>
      <c r="C50" s="486"/>
      <c r="D50" s="315">
        <v>44</v>
      </c>
      <c r="E50" s="193"/>
      <c r="F50" s="185"/>
      <c r="G50" s="359"/>
      <c r="H50" s="185"/>
      <c r="I50" s="430"/>
      <c r="J50" s="206" t="s">
        <v>618</v>
      </c>
      <c r="K50" s="312">
        <v>96</v>
      </c>
      <c r="L50" s="199"/>
      <c r="M50" s="199"/>
      <c r="N50" s="350"/>
    </row>
    <row r="51" spans="1:14" ht="13.5" customHeight="1">
      <c r="A51" s="481" t="s">
        <v>156</v>
      </c>
      <c r="B51" s="481"/>
      <c r="C51" s="482"/>
      <c r="D51" s="498">
        <v>45</v>
      </c>
      <c r="E51" s="451">
        <f>E53+E54+L4+L11+L22+L36+L51</f>
        <v>417.24</v>
      </c>
      <c r="F51" s="451">
        <f>F53+F54+M4+M11+M22+M36+M51</f>
        <v>9.91</v>
      </c>
      <c r="G51" s="519">
        <f>G53+G54+N4+N11+N22+N36+N51</f>
        <v>84.02</v>
      </c>
      <c r="H51" s="185"/>
      <c r="I51" s="438" t="s">
        <v>157</v>
      </c>
      <c r="J51" s="417"/>
      <c r="K51" s="312">
        <v>97</v>
      </c>
      <c r="L51" s="199">
        <f>L52+L53</f>
        <v>160</v>
      </c>
      <c r="M51" s="199">
        <f>SUM(M52:M53)</f>
        <v>0</v>
      </c>
      <c r="N51" s="349">
        <f>SUM(N52:N53)</f>
        <v>0</v>
      </c>
    </row>
    <row r="52" spans="1:14" ht="13.5" customHeight="1">
      <c r="A52" s="483"/>
      <c r="B52" s="483"/>
      <c r="C52" s="484"/>
      <c r="D52" s="499"/>
      <c r="E52" s="452"/>
      <c r="F52" s="452"/>
      <c r="G52" s="516"/>
      <c r="H52" s="185"/>
      <c r="I52" s="430" t="s">
        <v>65</v>
      </c>
      <c r="J52" s="201" t="s">
        <v>158</v>
      </c>
      <c r="K52" s="312">
        <v>98</v>
      </c>
      <c r="L52" s="199"/>
      <c r="M52" s="199"/>
      <c r="N52" s="350"/>
    </row>
    <row r="53" spans="1:14" ht="13.5" customHeight="1">
      <c r="A53" s="495" t="s">
        <v>159</v>
      </c>
      <c r="B53" s="495"/>
      <c r="C53" s="441"/>
      <c r="D53" s="312">
        <v>46</v>
      </c>
      <c r="E53" s="193">
        <v>155.28</v>
      </c>
      <c r="F53" s="185">
        <v>-0.09</v>
      </c>
      <c r="G53" s="359">
        <v>51.75</v>
      </c>
      <c r="H53" s="185"/>
      <c r="I53" s="430"/>
      <c r="J53" s="201" t="s">
        <v>160</v>
      </c>
      <c r="K53" s="312">
        <v>99</v>
      </c>
      <c r="L53" s="199">
        <v>160</v>
      </c>
      <c r="M53" s="199">
        <f>M54+M55</f>
        <v>0</v>
      </c>
      <c r="N53" s="349">
        <f>N54+N55</f>
        <v>0</v>
      </c>
    </row>
    <row r="54" spans="1:14" ht="13.5" customHeight="1">
      <c r="A54" s="491" t="s">
        <v>161</v>
      </c>
      <c r="B54" s="491"/>
      <c r="C54" s="438"/>
      <c r="D54" s="312">
        <v>47</v>
      </c>
      <c r="E54" s="193">
        <f>SUM(E55:E56)</f>
        <v>0</v>
      </c>
      <c r="F54" s="193">
        <f>SUM(F55:F56)</f>
        <v>0</v>
      </c>
      <c r="G54" s="357">
        <f>SUM(G55:G56)</f>
        <v>0</v>
      </c>
      <c r="H54" s="185"/>
      <c r="I54" s="430"/>
      <c r="J54" s="206" t="s">
        <v>162</v>
      </c>
      <c r="K54" s="312">
        <v>100</v>
      </c>
      <c r="L54" s="199"/>
      <c r="M54" s="199"/>
      <c r="N54" s="350"/>
    </row>
    <row r="55" spans="1:14" ht="13.5" customHeight="1">
      <c r="A55" s="477" t="s">
        <v>65</v>
      </c>
      <c r="B55" s="496" t="s">
        <v>163</v>
      </c>
      <c r="C55" s="497"/>
      <c r="D55" s="312">
        <v>48</v>
      </c>
      <c r="E55" s="193"/>
      <c r="F55" s="193"/>
      <c r="G55" s="358"/>
      <c r="H55" s="185"/>
      <c r="I55" s="430"/>
      <c r="J55" s="206" t="s">
        <v>164</v>
      </c>
      <c r="K55" s="312">
        <v>101</v>
      </c>
      <c r="L55" s="199"/>
      <c r="M55" s="322"/>
      <c r="N55" s="350"/>
    </row>
    <row r="56" spans="1:14" ht="13.5" customHeight="1">
      <c r="A56" s="478"/>
      <c r="B56" s="520" t="s">
        <v>165</v>
      </c>
      <c r="C56" s="521"/>
      <c r="D56" s="316">
        <v>49</v>
      </c>
      <c r="E56" s="196"/>
      <c r="F56" s="196"/>
      <c r="G56" s="360"/>
      <c r="H56" s="197"/>
      <c r="I56" s="482" t="s">
        <v>166</v>
      </c>
      <c r="J56" s="524"/>
      <c r="K56" s="316">
        <v>102</v>
      </c>
      <c r="L56" s="317">
        <f>E4-E51</f>
        <v>422.76</v>
      </c>
      <c r="M56" s="317">
        <f>F4-F51</f>
        <v>258.33</v>
      </c>
      <c r="N56" s="352">
        <f>G4-G51</f>
        <v>452.87</v>
      </c>
    </row>
    <row r="57" spans="1:14" ht="22.5" customHeight="1">
      <c r="A57" s="523" t="s">
        <v>167</v>
      </c>
      <c r="B57" s="523"/>
      <c r="C57" s="523"/>
      <c r="D57" s="523"/>
      <c r="E57" s="523"/>
      <c r="F57" s="523"/>
      <c r="G57" s="523"/>
      <c r="H57" s="523"/>
      <c r="I57" s="523"/>
      <c r="J57" s="523"/>
      <c r="K57" s="523"/>
      <c r="L57" s="523"/>
      <c r="M57" s="523"/>
      <c r="N57" s="523"/>
    </row>
    <row r="58" spans="1:14" ht="24" customHeight="1">
      <c r="A58" s="523"/>
      <c r="B58" s="523"/>
      <c r="C58" s="523"/>
      <c r="D58" s="523"/>
      <c r="E58" s="523"/>
      <c r="F58" s="523"/>
      <c r="G58" s="523"/>
      <c r="H58" s="523"/>
      <c r="I58" s="523"/>
      <c r="J58" s="523"/>
      <c r="K58" s="523"/>
      <c r="L58" s="523"/>
      <c r="M58" s="523"/>
      <c r="N58" s="523"/>
    </row>
    <row r="59" spans="1:14" customFormat="1" ht="21" customHeight="1">
      <c r="A59" s="517" t="s">
        <v>671</v>
      </c>
      <c r="B59" s="517"/>
      <c r="C59" s="517"/>
      <c r="D59" s="518" t="s">
        <v>672</v>
      </c>
      <c r="E59" s="518"/>
      <c r="F59" s="518"/>
      <c r="G59" s="518"/>
      <c r="H59" s="518"/>
      <c r="I59" s="518"/>
      <c r="J59" s="522" t="s">
        <v>664</v>
      </c>
      <c r="K59" s="522"/>
      <c r="L59" s="522"/>
      <c r="M59" s="522"/>
      <c r="N59" s="522"/>
    </row>
    <row r="60" spans="1:14" customFormat="1" ht="24" customHeight="1">
      <c r="A60" s="324"/>
      <c r="B60" s="324"/>
      <c r="C60" s="324"/>
      <c r="D60" s="324"/>
      <c r="E60" s="324"/>
      <c r="F60" s="296"/>
      <c r="G60" s="361"/>
      <c r="H60" s="296"/>
      <c r="I60" s="296"/>
      <c r="J60" s="296"/>
      <c r="K60" s="324"/>
      <c r="L60" s="296"/>
      <c r="M60" s="324"/>
      <c r="N60" s="353"/>
    </row>
  </sheetData>
  <mergeCells count="77">
    <mergeCell ref="A59:C59"/>
    <mergeCell ref="D59:I59"/>
    <mergeCell ref="G51:G52"/>
    <mergeCell ref="I51:J51"/>
    <mergeCell ref="F51:F52"/>
    <mergeCell ref="B56:C56"/>
    <mergeCell ref="I52:I55"/>
    <mergeCell ref="B55:C55"/>
    <mergeCell ref="J59:N59"/>
    <mergeCell ref="A57:N58"/>
    <mergeCell ref="A51:C52"/>
    <mergeCell ref="A54:C54"/>
    <mergeCell ref="A53:C53"/>
    <mergeCell ref="E51:E52"/>
    <mergeCell ref="I56:J56"/>
    <mergeCell ref="A55:A56"/>
    <mergeCell ref="I11:J11"/>
    <mergeCell ref="I22:J22"/>
    <mergeCell ref="I12:I21"/>
    <mergeCell ref="I23:I35"/>
    <mergeCell ref="I36:J36"/>
    <mergeCell ref="D51:D52"/>
    <mergeCell ref="I37:I50"/>
    <mergeCell ref="A46:A50"/>
    <mergeCell ref="B37:C37"/>
    <mergeCell ref="B38:C38"/>
    <mergeCell ref="A26:A40"/>
    <mergeCell ref="B30:C30"/>
    <mergeCell ref="B29:C29"/>
    <mergeCell ref="B26:C26"/>
    <mergeCell ref="B27:C27"/>
    <mergeCell ref="B34:C34"/>
    <mergeCell ref="B49:C49"/>
    <mergeCell ref="B40:C40"/>
    <mergeCell ref="B46:C46"/>
    <mergeCell ref="B48:C48"/>
    <mergeCell ref="B50:C50"/>
    <mergeCell ref="A25:C25"/>
    <mergeCell ref="B36:C36"/>
    <mergeCell ref="B47:C47"/>
    <mergeCell ref="B35:C35"/>
    <mergeCell ref="B31:C31"/>
    <mergeCell ref="A45:C45"/>
    <mergeCell ref="B39:C39"/>
    <mergeCell ref="B32:C32"/>
    <mergeCell ref="B33:C33"/>
    <mergeCell ref="B28:C28"/>
    <mergeCell ref="A42:A44"/>
    <mergeCell ref="B42:B44"/>
    <mergeCell ref="A41:C41"/>
    <mergeCell ref="E6:E7"/>
    <mergeCell ref="D6:D7"/>
    <mergeCell ref="A4:C5"/>
    <mergeCell ref="B22:B24"/>
    <mergeCell ref="B18:B21"/>
    <mergeCell ref="D8:D9"/>
    <mergeCell ref="A8:C9"/>
    <mergeCell ref="A10:C10"/>
    <mergeCell ref="B15:B17"/>
    <mergeCell ref="A11:A24"/>
    <mergeCell ref="B11:B14"/>
    <mergeCell ref="A1:N1"/>
    <mergeCell ref="M2:N2"/>
    <mergeCell ref="A3:C3"/>
    <mergeCell ref="I3:J3"/>
    <mergeCell ref="D4:D5"/>
    <mergeCell ref="F4:F5"/>
    <mergeCell ref="G4:G5"/>
    <mergeCell ref="E4:E5"/>
    <mergeCell ref="I5:I10"/>
    <mergeCell ref="F6:F7"/>
    <mergeCell ref="F8:F9"/>
    <mergeCell ref="G6:G7"/>
    <mergeCell ref="E8:E9"/>
    <mergeCell ref="G8:G9"/>
    <mergeCell ref="I4:J4"/>
    <mergeCell ref="A6:C7"/>
  </mergeCells>
  <phoneticPr fontId="25" type="noConversion"/>
  <pageMargins left="0.74803149606299213" right="0.74803149606299213" top="0.98425196850393704" bottom="0.98425196850393704" header="0.51181102362204722" footer="0.51181102362204722"/>
  <pageSetup paperSize="9" scale="71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F23"/>
  <sheetViews>
    <sheetView workbookViewId="0">
      <selection activeCell="I19" sqref="I19"/>
    </sheetView>
  </sheetViews>
  <sheetFormatPr defaultColWidth="9" defaultRowHeight="14.25"/>
  <cols>
    <col min="1" max="1" width="16" style="2" customWidth="1"/>
    <col min="2" max="3" width="12.625" style="2" customWidth="1"/>
    <col min="4" max="4" width="16.125" style="2" customWidth="1"/>
    <col min="5" max="6" width="12.625" style="2" customWidth="1"/>
    <col min="7" max="16384" width="9" style="2"/>
  </cols>
  <sheetData>
    <row r="1" spans="1:6" ht="25.5">
      <c r="A1" s="502" t="s">
        <v>237</v>
      </c>
      <c r="B1" s="502"/>
      <c r="C1" s="502"/>
      <c r="D1" s="502"/>
      <c r="E1" s="502"/>
      <c r="F1" s="502"/>
    </row>
    <row r="2" spans="1:6" ht="25.5">
      <c r="A2" s="80"/>
      <c r="C2" s="2" t="s">
        <v>238</v>
      </c>
    </row>
    <row r="3" spans="1:6">
      <c r="A3" s="2" t="s">
        <v>174</v>
      </c>
      <c r="F3" s="3" t="s">
        <v>175</v>
      </c>
    </row>
    <row r="4" spans="1:6" ht="25.5" customHeight="1">
      <c r="A4" s="164" t="s">
        <v>239</v>
      </c>
      <c r="B4" s="165" t="s">
        <v>240</v>
      </c>
      <c r="C4" s="165" t="s">
        <v>241</v>
      </c>
      <c r="D4" s="166" t="s">
        <v>242</v>
      </c>
      <c r="E4" s="165" t="s">
        <v>240</v>
      </c>
      <c r="F4" s="167" t="s">
        <v>241</v>
      </c>
    </row>
    <row r="5" spans="1:6" ht="30" customHeight="1">
      <c r="A5" s="168" t="s">
        <v>243</v>
      </c>
      <c r="B5" s="169"/>
      <c r="C5" s="169"/>
      <c r="D5" s="170" t="s">
        <v>244</v>
      </c>
      <c r="E5" s="171"/>
      <c r="F5" s="172"/>
    </row>
    <row r="6" spans="1:6" ht="30" customHeight="1">
      <c r="A6" s="173" t="s">
        <v>245</v>
      </c>
      <c r="B6" s="169"/>
      <c r="C6" s="169"/>
      <c r="D6" s="174" t="s">
        <v>246</v>
      </c>
      <c r="E6" s="169"/>
      <c r="F6" s="175"/>
    </row>
    <row r="7" spans="1:6" ht="30" customHeight="1">
      <c r="A7" s="176" t="s">
        <v>247</v>
      </c>
      <c r="B7" s="169"/>
      <c r="C7" s="169"/>
      <c r="D7" s="177" t="s">
        <v>248</v>
      </c>
      <c r="E7" s="169"/>
      <c r="F7" s="175"/>
    </row>
    <row r="8" spans="1:6" ht="30" customHeight="1">
      <c r="A8" s="176" t="s">
        <v>249</v>
      </c>
      <c r="B8" s="169"/>
      <c r="C8" s="169"/>
      <c r="D8" s="177" t="s">
        <v>250</v>
      </c>
      <c r="E8" s="169"/>
      <c r="F8" s="175"/>
    </row>
    <row r="9" spans="1:6" ht="30" customHeight="1">
      <c r="A9" s="176" t="s">
        <v>251</v>
      </c>
      <c r="B9" s="169"/>
      <c r="C9" s="169"/>
      <c r="D9" s="177" t="s">
        <v>252</v>
      </c>
      <c r="E9" s="169"/>
      <c r="F9" s="175"/>
    </row>
    <row r="10" spans="1:6" ht="30" customHeight="1">
      <c r="A10" s="176" t="s">
        <v>253</v>
      </c>
      <c r="B10" s="169"/>
      <c r="C10" s="169"/>
      <c r="D10" s="177" t="s">
        <v>254</v>
      </c>
      <c r="E10" s="169"/>
      <c r="F10" s="175"/>
    </row>
    <row r="11" spans="1:6" ht="30" customHeight="1">
      <c r="A11" s="176" t="s">
        <v>255</v>
      </c>
      <c r="B11" s="169"/>
      <c r="C11" s="169"/>
      <c r="D11" s="177" t="s">
        <v>256</v>
      </c>
      <c r="E11" s="169"/>
      <c r="F11" s="175"/>
    </row>
    <row r="12" spans="1:6" ht="30" customHeight="1">
      <c r="A12" s="173" t="s">
        <v>257</v>
      </c>
      <c r="B12" s="169"/>
      <c r="C12" s="169"/>
      <c r="D12" s="174" t="s">
        <v>258</v>
      </c>
      <c r="E12" s="169"/>
      <c r="F12" s="175"/>
    </row>
    <row r="13" spans="1:6" ht="30" customHeight="1">
      <c r="A13" s="173" t="s">
        <v>259</v>
      </c>
      <c r="B13" s="169"/>
      <c r="C13" s="169"/>
      <c r="D13" s="177" t="s">
        <v>260</v>
      </c>
      <c r="E13" s="169"/>
      <c r="F13" s="175"/>
    </row>
    <row r="14" spans="1:6" ht="30" customHeight="1">
      <c r="A14" s="176" t="s">
        <v>261</v>
      </c>
      <c r="B14" s="169"/>
      <c r="C14" s="169"/>
      <c r="D14" s="177" t="s">
        <v>262</v>
      </c>
      <c r="E14" s="169"/>
      <c r="F14" s="175"/>
    </row>
    <row r="15" spans="1:6" ht="30" customHeight="1">
      <c r="A15" s="176" t="s">
        <v>263</v>
      </c>
      <c r="B15" s="169"/>
      <c r="C15" s="169"/>
      <c r="D15" s="177" t="s">
        <v>256</v>
      </c>
      <c r="E15" s="169"/>
      <c r="F15" s="175"/>
    </row>
    <row r="16" spans="1:6" ht="30" customHeight="1">
      <c r="A16" s="173" t="s">
        <v>264</v>
      </c>
      <c r="B16" s="169"/>
      <c r="C16" s="178"/>
      <c r="D16" s="177"/>
      <c r="E16" s="169"/>
      <c r="F16" s="175"/>
    </row>
    <row r="17" spans="1:6" ht="30" customHeight="1">
      <c r="A17" s="176" t="s">
        <v>265</v>
      </c>
      <c r="B17" s="169"/>
      <c r="C17" s="169"/>
      <c r="D17" s="179" t="s">
        <v>266</v>
      </c>
      <c r="E17" s="169"/>
      <c r="F17" s="175"/>
    </row>
    <row r="18" spans="1:6" ht="30" customHeight="1">
      <c r="A18" s="176" t="s">
        <v>267</v>
      </c>
      <c r="B18" s="169"/>
      <c r="C18" s="169"/>
      <c r="D18" s="177" t="s">
        <v>268</v>
      </c>
      <c r="E18" s="169"/>
      <c r="F18" s="175"/>
    </row>
    <row r="19" spans="1:6" ht="30" customHeight="1">
      <c r="A19" s="176" t="s">
        <v>269</v>
      </c>
      <c r="B19" s="169"/>
      <c r="C19" s="169"/>
      <c r="D19" s="177" t="s">
        <v>270</v>
      </c>
      <c r="E19" s="169"/>
      <c r="F19" s="175"/>
    </row>
    <row r="20" spans="1:6" ht="30" customHeight="1">
      <c r="A20" s="176" t="s">
        <v>271</v>
      </c>
      <c r="B20" s="169"/>
      <c r="C20" s="169"/>
      <c r="D20" s="177" t="s">
        <v>272</v>
      </c>
      <c r="E20" s="169"/>
      <c r="F20" s="175"/>
    </row>
    <row r="21" spans="1:6" ht="30" customHeight="1">
      <c r="A21" s="176" t="s">
        <v>273</v>
      </c>
      <c r="B21" s="169"/>
      <c r="C21" s="169"/>
      <c r="D21" s="177" t="s">
        <v>274</v>
      </c>
      <c r="E21" s="169"/>
      <c r="F21" s="175"/>
    </row>
    <row r="22" spans="1:6" ht="30" customHeight="1">
      <c r="A22" s="173" t="s">
        <v>275</v>
      </c>
      <c r="B22" s="169"/>
      <c r="C22" s="169"/>
      <c r="E22" s="169"/>
      <c r="F22" s="175"/>
    </row>
    <row r="23" spans="1:6" ht="48.75" customHeight="1">
      <c r="A23" s="39" t="s">
        <v>233</v>
      </c>
      <c r="B23" s="40"/>
      <c r="C23" s="41" t="s">
        <v>276</v>
      </c>
      <c r="D23" s="40"/>
      <c r="E23" s="41" t="s">
        <v>277</v>
      </c>
      <c r="F23" s="180"/>
    </row>
  </sheetData>
  <mergeCells count="1">
    <mergeCell ref="A1:F1"/>
  </mergeCells>
  <phoneticPr fontId="25" type="noConversion"/>
  <pageMargins left="0.84" right="0.23" top="0.69" bottom="0.38" header="0.5" footer="0.32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F22"/>
  <sheetViews>
    <sheetView workbookViewId="0">
      <selection sqref="A1:F1"/>
    </sheetView>
  </sheetViews>
  <sheetFormatPr defaultColWidth="9" defaultRowHeight="13.5"/>
  <cols>
    <col min="1" max="1" width="23.125" style="133" customWidth="1"/>
    <col min="2" max="2" width="7.25" style="133" customWidth="1"/>
    <col min="3" max="3" width="10.875" style="133" customWidth="1"/>
    <col min="4" max="4" width="20.625" style="133" customWidth="1"/>
    <col min="5" max="5" width="9.125" style="133" customWidth="1"/>
    <col min="6" max="6" width="13" style="133" customWidth="1"/>
    <col min="7" max="16384" width="9" style="133"/>
  </cols>
  <sheetData>
    <row r="1" spans="1:6" ht="26.1" customHeight="1">
      <c r="A1" s="525" t="s">
        <v>278</v>
      </c>
      <c r="B1" s="525"/>
      <c r="C1" s="525"/>
      <c r="D1" s="525"/>
      <c r="E1" s="525"/>
      <c r="F1" s="525"/>
    </row>
    <row r="2" spans="1:6" ht="24" customHeight="1">
      <c r="A2" s="134" t="s">
        <v>279</v>
      </c>
      <c r="B2" s="134" t="s">
        <v>279</v>
      </c>
      <c r="C2" s="134" t="s">
        <v>280</v>
      </c>
      <c r="D2" s="134" t="s">
        <v>279</v>
      </c>
      <c r="E2" s="134" t="s">
        <v>279</v>
      </c>
      <c r="F2" s="135" t="s">
        <v>279</v>
      </c>
    </row>
    <row r="3" spans="1:6" ht="26.1" customHeight="1">
      <c r="A3" s="526" t="s">
        <v>174</v>
      </c>
      <c r="B3" s="526"/>
      <c r="C3" s="526"/>
      <c r="D3" s="136" t="s">
        <v>279</v>
      </c>
      <c r="E3" s="136" t="s">
        <v>279</v>
      </c>
      <c r="F3" s="137" t="s">
        <v>281</v>
      </c>
    </row>
    <row r="4" spans="1:6" ht="42" customHeight="1">
      <c r="A4" s="138" t="s">
        <v>282</v>
      </c>
      <c r="B4" s="139" t="s">
        <v>283</v>
      </c>
      <c r="C4" s="139" t="s">
        <v>284</v>
      </c>
      <c r="D4" s="139" t="s">
        <v>282</v>
      </c>
      <c r="E4" s="139" t="s">
        <v>283</v>
      </c>
      <c r="F4" s="140" t="s">
        <v>284</v>
      </c>
    </row>
    <row r="5" spans="1:6" ht="29.1" customHeight="1">
      <c r="A5" s="141" t="s">
        <v>285</v>
      </c>
      <c r="B5" s="142" t="s">
        <v>279</v>
      </c>
      <c r="C5" s="142" t="s">
        <v>279</v>
      </c>
      <c r="D5" s="143" t="s">
        <v>286</v>
      </c>
      <c r="E5" s="142" t="s">
        <v>279</v>
      </c>
      <c r="F5" s="144" t="s">
        <v>279</v>
      </c>
    </row>
    <row r="6" spans="1:6" ht="26.1" customHeight="1">
      <c r="A6" s="145" t="s">
        <v>287</v>
      </c>
      <c r="B6" s="146" t="s">
        <v>288</v>
      </c>
      <c r="C6" s="147"/>
      <c r="D6" s="148" t="s">
        <v>289</v>
      </c>
      <c r="E6" s="146" t="s">
        <v>290</v>
      </c>
      <c r="F6" s="149"/>
    </row>
    <row r="7" spans="1:6" ht="26.1" customHeight="1">
      <c r="A7" s="145" t="s">
        <v>291</v>
      </c>
      <c r="B7" s="146" t="s">
        <v>292</v>
      </c>
      <c r="C7" s="147"/>
      <c r="D7" s="148" t="s">
        <v>293</v>
      </c>
      <c r="E7" s="146" t="s">
        <v>294</v>
      </c>
      <c r="F7" s="150"/>
    </row>
    <row r="8" spans="1:6" ht="26.1" customHeight="1">
      <c r="A8" s="145" t="s">
        <v>295</v>
      </c>
      <c r="B8" s="146" t="s">
        <v>296</v>
      </c>
      <c r="C8" s="151"/>
      <c r="D8" s="148" t="s">
        <v>297</v>
      </c>
      <c r="E8" s="146" t="s">
        <v>298</v>
      </c>
      <c r="F8" s="149"/>
    </row>
    <row r="9" spans="1:6" ht="26.1" customHeight="1">
      <c r="A9" s="145" t="s">
        <v>299</v>
      </c>
      <c r="B9" s="146" t="s">
        <v>300</v>
      </c>
      <c r="C9" s="147"/>
      <c r="D9" s="152" t="s">
        <v>301</v>
      </c>
      <c r="E9" s="146" t="s">
        <v>302</v>
      </c>
      <c r="F9" s="153"/>
    </row>
    <row r="10" spans="1:6" ht="26.1" customHeight="1">
      <c r="A10" s="145" t="s">
        <v>303</v>
      </c>
      <c r="B10" s="146" t="s">
        <v>304</v>
      </c>
      <c r="C10" s="147"/>
      <c r="D10" s="152" t="s">
        <v>305</v>
      </c>
      <c r="E10" s="146" t="s">
        <v>306</v>
      </c>
      <c r="F10" s="153"/>
    </row>
    <row r="11" spans="1:6" ht="26.1" customHeight="1">
      <c r="A11" s="145" t="s">
        <v>307</v>
      </c>
      <c r="B11" s="146" t="s">
        <v>308</v>
      </c>
      <c r="C11" s="151"/>
      <c r="D11" s="152" t="s">
        <v>309</v>
      </c>
      <c r="E11" s="146" t="s">
        <v>310</v>
      </c>
      <c r="F11" s="153"/>
    </row>
    <row r="12" spans="1:6" ht="26.1" customHeight="1">
      <c r="A12" s="154" t="s">
        <v>279</v>
      </c>
      <c r="B12" s="146" t="s">
        <v>279</v>
      </c>
      <c r="C12" s="155"/>
      <c r="D12" s="156" t="s">
        <v>311</v>
      </c>
      <c r="E12" s="146" t="s">
        <v>312</v>
      </c>
      <c r="F12" s="153"/>
    </row>
    <row r="13" spans="1:6" ht="26.1" customHeight="1">
      <c r="A13" s="145" t="s">
        <v>313</v>
      </c>
      <c r="B13" s="146" t="s">
        <v>314</v>
      </c>
      <c r="C13" s="147"/>
      <c r="D13" s="155" t="s">
        <v>279</v>
      </c>
      <c r="E13" s="146"/>
      <c r="F13" s="153"/>
    </row>
    <row r="14" spans="1:6" ht="26.1" customHeight="1">
      <c r="A14" s="145" t="s">
        <v>315</v>
      </c>
      <c r="B14" s="146" t="s">
        <v>316</v>
      </c>
      <c r="C14" s="147"/>
      <c r="D14" s="155" t="s">
        <v>279</v>
      </c>
      <c r="E14" s="146"/>
      <c r="F14" s="153"/>
    </row>
    <row r="15" spans="1:6" ht="26.1" customHeight="1">
      <c r="A15" s="145" t="s">
        <v>317</v>
      </c>
      <c r="B15" s="146" t="s">
        <v>318</v>
      </c>
      <c r="C15" s="147"/>
      <c r="D15" s="148" t="s">
        <v>319</v>
      </c>
      <c r="E15" s="146" t="s">
        <v>320</v>
      </c>
      <c r="F15" s="157"/>
    </row>
    <row r="16" spans="1:6" ht="26.1" customHeight="1">
      <c r="A16" s="145" t="s">
        <v>321</v>
      </c>
      <c r="B16" s="146" t="s">
        <v>322</v>
      </c>
      <c r="C16" s="147"/>
      <c r="D16" s="148" t="s">
        <v>279</v>
      </c>
      <c r="E16" s="146" t="s">
        <v>279</v>
      </c>
      <c r="F16" s="158"/>
    </row>
    <row r="17" spans="1:6" ht="26.1" customHeight="1">
      <c r="A17" s="145" t="s">
        <v>323</v>
      </c>
      <c r="B17" s="146" t="s">
        <v>324</v>
      </c>
      <c r="C17" s="155" t="s">
        <v>279</v>
      </c>
      <c r="D17" s="148" t="s">
        <v>279</v>
      </c>
      <c r="E17" s="146" t="s">
        <v>279</v>
      </c>
      <c r="F17" s="158" t="s">
        <v>279</v>
      </c>
    </row>
    <row r="18" spans="1:6" ht="26.1" customHeight="1">
      <c r="A18" s="145" t="s">
        <v>325</v>
      </c>
      <c r="B18" s="146" t="s">
        <v>326</v>
      </c>
      <c r="C18" s="159" t="s">
        <v>279</v>
      </c>
      <c r="D18" s="159" t="s">
        <v>279</v>
      </c>
      <c r="E18" s="159" t="s">
        <v>279</v>
      </c>
      <c r="F18" s="158" t="s">
        <v>279</v>
      </c>
    </row>
    <row r="19" spans="1:6" ht="26.1" customHeight="1">
      <c r="A19" s="145" t="s">
        <v>327</v>
      </c>
      <c r="B19" s="146" t="s">
        <v>328</v>
      </c>
      <c r="C19" s="159" t="s">
        <v>279</v>
      </c>
      <c r="D19" s="159" t="s">
        <v>279</v>
      </c>
      <c r="E19" s="159" t="s">
        <v>279</v>
      </c>
      <c r="F19" s="158" t="s">
        <v>279</v>
      </c>
    </row>
    <row r="20" spans="1:6" ht="26.1" customHeight="1">
      <c r="A20" s="145" t="s">
        <v>329</v>
      </c>
      <c r="B20" s="146" t="s">
        <v>330</v>
      </c>
      <c r="C20" s="159" t="s">
        <v>279</v>
      </c>
      <c r="E20" s="159" t="s">
        <v>279</v>
      </c>
      <c r="F20" s="158" t="s">
        <v>279</v>
      </c>
    </row>
    <row r="21" spans="1:6" ht="26.1" customHeight="1">
      <c r="A21" s="145" t="s">
        <v>331</v>
      </c>
      <c r="B21" s="146" t="s">
        <v>332</v>
      </c>
      <c r="C21" s="159" t="s">
        <v>279</v>
      </c>
      <c r="D21" s="159" t="s">
        <v>279</v>
      </c>
      <c r="E21" s="159" t="s">
        <v>279</v>
      </c>
      <c r="F21" s="158" t="s">
        <v>279</v>
      </c>
    </row>
    <row r="22" spans="1:6" s="2" customFormat="1" ht="48.75" customHeight="1">
      <c r="A22" s="160" t="s">
        <v>233</v>
      </c>
      <c r="B22" s="161"/>
      <c r="C22" s="162" t="s">
        <v>276</v>
      </c>
      <c r="D22" s="161"/>
      <c r="E22" s="162" t="s">
        <v>277</v>
      </c>
      <c r="F22" s="163"/>
    </row>
  </sheetData>
  <mergeCells count="2">
    <mergeCell ref="A1:F1"/>
    <mergeCell ref="A3:C3"/>
  </mergeCells>
  <phoneticPr fontId="25" type="noConversion"/>
  <pageMargins left="0.81" right="0.27" top="0.57999999999999996" bottom="0.44" header="0.5" footer="0.37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IU45"/>
  <sheetViews>
    <sheetView workbookViewId="0">
      <selection activeCell="B3" sqref="B3:B4"/>
    </sheetView>
  </sheetViews>
  <sheetFormatPr defaultColWidth="9" defaultRowHeight="14.25"/>
  <cols>
    <col min="1" max="1" width="10.625" customWidth="1"/>
    <col min="2" max="2" width="5.625" customWidth="1"/>
    <col min="3" max="4" width="8.5" customWidth="1"/>
    <col min="5" max="9" width="7" customWidth="1"/>
    <col min="10" max="10" width="15.75" customWidth="1"/>
    <col min="11" max="255" width="8.75" customWidth="1"/>
    <col min="256" max="16384" width="9" style="2"/>
  </cols>
  <sheetData>
    <row r="1" spans="1:10" ht="22.5">
      <c r="A1" s="508" t="s">
        <v>552</v>
      </c>
      <c r="B1" s="508"/>
      <c r="C1" s="508"/>
      <c r="D1" s="508"/>
      <c r="E1" s="508"/>
      <c r="F1" s="508"/>
      <c r="G1" s="508"/>
      <c r="H1" s="508"/>
      <c r="I1" s="508"/>
      <c r="J1" s="508"/>
    </row>
    <row r="2" spans="1:10" ht="30" customHeight="1">
      <c r="A2" s="128"/>
      <c r="B2" s="509" t="s">
        <v>553</v>
      </c>
      <c r="C2" s="509"/>
      <c r="D2" s="509"/>
      <c r="E2" s="509"/>
      <c r="F2" s="509"/>
      <c r="G2" s="509"/>
      <c r="H2" s="509"/>
      <c r="J2" t="s">
        <v>195</v>
      </c>
    </row>
    <row r="3" spans="1:10" ht="24.95" customHeight="1">
      <c r="A3" s="529" t="s">
        <v>333</v>
      </c>
      <c r="B3" s="529" t="s">
        <v>334</v>
      </c>
      <c r="C3" s="531" t="s">
        <v>335</v>
      </c>
      <c r="D3" s="531" t="s">
        <v>336</v>
      </c>
      <c r="E3" s="527" t="s">
        <v>337</v>
      </c>
      <c r="F3" s="528"/>
      <c r="G3" s="528"/>
      <c r="H3" s="528"/>
      <c r="I3" s="528"/>
      <c r="J3" s="129" t="s">
        <v>338</v>
      </c>
    </row>
    <row r="4" spans="1:10" ht="24.95" customHeight="1">
      <c r="A4" s="530"/>
      <c r="B4" s="530"/>
      <c r="C4" s="532"/>
      <c r="D4" s="532"/>
      <c r="E4" s="47" t="s">
        <v>339</v>
      </c>
      <c r="F4" s="47" t="s">
        <v>340</v>
      </c>
      <c r="G4" s="47" t="s">
        <v>341</v>
      </c>
      <c r="H4" s="47" t="s">
        <v>342</v>
      </c>
      <c r="I4" s="47" t="s">
        <v>343</v>
      </c>
      <c r="J4" s="47"/>
    </row>
    <row r="5" spans="1:10" ht="15" customHeight="1">
      <c r="A5" s="49"/>
      <c r="B5" s="49"/>
      <c r="C5" s="130"/>
      <c r="D5" s="130"/>
      <c r="E5" s="47"/>
      <c r="F5" s="47"/>
      <c r="G5" s="47"/>
      <c r="H5" s="47"/>
      <c r="I5" s="47"/>
      <c r="J5" s="47"/>
    </row>
    <row r="6" spans="1:10" ht="15" customHeight="1">
      <c r="A6" s="49"/>
      <c r="B6" s="49"/>
      <c r="C6" s="130"/>
      <c r="D6" s="130"/>
      <c r="E6" s="47"/>
      <c r="F6" s="47"/>
      <c r="G6" s="47"/>
      <c r="H6" s="47"/>
      <c r="I6" s="47"/>
      <c r="J6" s="47"/>
    </row>
    <row r="7" spans="1:10" ht="15" customHeight="1">
      <c r="A7" s="49"/>
      <c r="B7" s="49"/>
      <c r="C7" s="130"/>
      <c r="D7" s="130"/>
      <c r="E7" s="47"/>
      <c r="F7" s="47"/>
      <c r="G7" s="47"/>
      <c r="H7" s="47"/>
      <c r="I7" s="47"/>
      <c r="J7" s="47"/>
    </row>
    <row r="8" spans="1:10" ht="15" customHeight="1">
      <c r="A8" s="49"/>
      <c r="B8" s="49"/>
      <c r="C8" s="130"/>
      <c r="D8" s="130"/>
      <c r="E8" s="47"/>
      <c r="F8" s="47"/>
      <c r="G8" s="47"/>
      <c r="H8" s="47"/>
      <c r="I8" s="47"/>
      <c r="J8" s="47"/>
    </row>
    <row r="9" spans="1:10" ht="15" customHeight="1">
      <c r="A9" s="49"/>
      <c r="B9" s="49"/>
      <c r="C9" s="130"/>
      <c r="D9" s="130"/>
      <c r="E9" s="47"/>
      <c r="F9" s="47"/>
      <c r="G9" s="47"/>
      <c r="H9" s="47"/>
      <c r="I9" s="47"/>
      <c r="J9" s="47"/>
    </row>
    <row r="10" spans="1:10" ht="15" customHeight="1">
      <c r="A10" s="49"/>
      <c r="B10" s="49"/>
      <c r="C10" s="130"/>
      <c r="D10" s="130"/>
      <c r="E10" s="47"/>
      <c r="F10" s="47"/>
      <c r="G10" s="47"/>
      <c r="H10" s="47"/>
      <c r="I10" s="47"/>
      <c r="J10" s="47"/>
    </row>
    <row r="11" spans="1:10" ht="15" customHeight="1">
      <c r="A11" s="49"/>
      <c r="B11" s="49"/>
      <c r="C11" s="130"/>
      <c r="D11" s="130"/>
      <c r="E11" s="47"/>
      <c r="F11" s="47"/>
      <c r="G11" s="47"/>
      <c r="H11" s="47"/>
      <c r="I11" s="47"/>
      <c r="J11" s="47"/>
    </row>
    <row r="12" spans="1:10" ht="15" customHeight="1">
      <c r="A12" s="49"/>
      <c r="B12" s="49"/>
      <c r="C12" s="130"/>
      <c r="D12" s="130"/>
      <c r="E12" s="47"/>
      <c r="F12" s="47"/>
      <c r="G12" s="47"/>
      <c r="H12" s="47"/>
      <c r="I12" s="47"/>
      <c r="J12" s="47"/>
    </row>
    <row r="13" spans="1:10" ht="15" customHeight="1">
      <c r="A13" s="49"/>
      <c r="B13" s="49"/>
      <c r="C13" s="130"/>
      <c r="D13" s="130"/>
      <c r="E13" s="47"/>
      <c r="F13" s="47"/>
      <c r="G13" s="47"/>
      <c r="H13" s="47"/>
      <c r="I13" s="47"/>
      <c r="J13" s="47"/>
    </row>
    <row r="14" spans="1:10" ht="15" customHeight="1">
      <c r="A14" s="49"/>
      <c r="B14" s="49"/>
      <c r="C14" s="130"/>
      <c r="D14" s="130"/>
      <c r="E14" s="47"/>
      <c r="F14" s="47"/>
      <c r="G14" s="47"/>
      <c r="H14" s="47"/>
      <c r="I14" s="47"/>
      <c r="J14" s="47"/>
    </row>
    <row r="15" spans="1:10" ht="15" customHeight="1">
      <c r="A15" s="49"/>
      <c r="B15" s="49"/>
      <c r="C15" s="130"/>
      <c r="D15" s="130"/>
      <c r="E15" s="47"/>
      <c r="F15" s="47"/>
      <c r="G15" s="47"/>
      <c r="H15" s="47"/>
      <c r="I15" s="47"/>
      <c r="J15" s="47"/>
    </row>
    <row r="16" spans="1:10" ht="15" customHeight="1">
      <c r="A16" s="49"/>
      <c r="B16" s="49"/>
      <c r="C16" s="130"/>
      <c r="D16" s="130"/>
      <c r="E16" s="47"/>
      <c r="F16" s="47"/>
      <c r="G16" s="47"/>
      <c r="H16" s="47"/>
      <c r="I16" s="47"/>
      <c r="J16" s="47"/>
    </row>
    <row r="17" spans="1:10" ht="15" customHeight="1">
      <c r="A17" s="49"/>
      <c r="B17" s="49"/>
      <c r="C17" s="130"/>
      <c r="D17" s="130"/>
      <c r="E17" s="47"/>
      <c r="F17" s="47"/>
      <c r="G17" s="47"/>
      <c r="H17" s="47"/>
      <c r="I17" s="47"/>
      <c r="J17" s="47"/>
    </row>
    <row r="18" spans="1:10" ht="15" customHeight="1">
      <c r="A18" s="49"/>
      <c r="B18" s="49"/>
      <c r="C18" s="130"/>
      <c r="D18" s="130"/>
      <c r="E18" s="47"/>
      <c r="F18" s="47"/>
      <c r="G18" s="47"/>
      <c r="H18" s="47"/>
      <c r="I18" s="47"/>
      <c r="J18" s="47"/>
    </row>
    <row r="19" spans="1:10" ht="15" customHeight="1">
      <c r="A19" s="49"/>
      <c r="B19" s="49"/>
      <c r="C19" s="130"/>
      <c r="D19" s="130"/>
      <c r="E19" s="47"/>
      <c r="F19" s="47"/>
      <c r="G19" s="47"/>
      <c r="H19" s="47"/>
      <c r="I19" s="47"/>
      <c r="J19" s="47"/>
    </row>
    <row r="20" spans="1:10" ht="15" customHeight="1">
      <c r="A20" s="49"/>
      <c r="B20" s="49"/>
      <c r="C20" s="130"/>
      <c r="D20" s="130"/>
      <c r="E20" s="47"/>
      <c r="F20" s="47"/>
      <c r="G20" s="47"/>
      <c r="H20" s="47"/>
      <c r="I20" s="47"/>
      <c r="J20" s="47"/>
    </row>
    <row r="21" spans="1:10" ht="15" customHeight="1">
      <c r="A21" s="65"/>
      <c r="B21" s="66"/>
      <c r="C21" s="66"/>
      <c r="D21" s="66"/>
      <c r="E21" s="67"/>
      <c r="F21" s="67"/>
      <c r="G21" s="67"/>
      <c r="H21" s="67"/>
      <c r="I21" s="67"/>
      <c r="J21" s="27"/>
    </row>
    <row r="22" spans="1:10" ht="15" customHeight="1">
      <c r="A22" s="65"/>
      <c r="B22" s="66"/>
      <c r="C22" s="66"/>
      <c r="D22" s="66"/>
      <c r="E22" s="67"/>
      <c r="F22" s="67"/>
      <c r="G22" s="67"/>
      <c r="H22" s="67"/>
      <c r="I22" s="67"/>
      <c r="J22" s="27"/>
    </row>
    <row r="23" spans="1:10" ht="15" customHeight="1">
      <c r="A23" s="65"/>
      <c r="B23" s="66"/>
      <c r="C23" s="66"/>
      <c r="D23" s="66"/>
      <c r="E23" s="67"/>
      <c r="F23" s="67"/>
      <c r="G23" s="67"/>
      <c r="H23" s="67"/>
      <c r="I23" s="67"/>
      <c r="J23" s="27"/>
    </row>
    <row r="24" spans="1:10" ht="15" customHeight="1">
      <c r="A24" s="65"/>
      <c r="B24" s="66"/>
      <c r="C24" s="66"/>
      <c r="D24" s="66"/>
      <c r="E24" s="67"/>
      <c r="F24" s="67"/>
      <c r="G24" s="67"/>
      <c r="H24" s="67"/>
      <c r="I24" s="67"/>
      <c r="J24" s="27"/>
    </row>
    <row r="25" spans="1:10" ht="15" customHeight="1">
      <c r="A25" s="65"/>
      <c r="B25" s="66"/>
      <c r="C25" s="66"/>
      <c r="D25" s="66"/>
      <c r="E25" s="67"/>
      <c r="F25" s="67"/>
      <c r="G25" s="67"/>
      <c r="H25" s="67"/>
      <c r="I25" s="67"/>
      <c r="J25" s="27"/>
    </row>
    <row r="26" spans="1:10" ht="15" customHeight="1">
      <c r="A26" s="52"/>
      <c r="B26" s="16"/>
      <c r="C26" s="16"/>
      <c r="D26" s="16"/>
      <c r="E26" s="27"/>
      <c r="F26" s="27"/>
      <c r="G26" s="27"/>
      <c r="H26" s="27"/>
      <c r="I26" s="27"/>
      <c r="J26" s="27"/>
    </row>
    <row r="27" spans="1:10" ht="15" customHeight="1">
      <c r="A27" s="52"/>
      <c r="B27" s="16"/>
      <c r="C27" s="16"/>
      <c r="D27" s="16"/>
      <c r="E27" s="27"/>
      <c r="F27" s="27"/>
      <c r="G27" s="27"/>
      <c r="H27" s="27"/>
      <c r="I27" s="27"/>
      <c r="J27" s="27"/>
    </row>
    <row r="28" spans="1:10" ht="15" customHeight="1">
      <c r="A28" s="52"/>
      <c r="B28" s="16"/>
      <c r="C28" s="16"/>
      <c r="D28" s="16"/>
      <c r="E28" s="27"/>
      <c r="F28" s="27"/>
      <c r="G28" s="27"/>
      <c r="H28" s="27"/>
      <c r="I28" s="27"/>
      <c r="J28" s="27"/>
    </row>
    <row r="29" spans="1:10" ht="15" customHeight="1">
      <c r="A29" s="52"/>
      <c r="B29" s="16"/>
      <c r="C29" s="16"/>
      <c r="D29" s="16"/>
      <c r="E29" s="27"/>
      <c r="F29" s="27"/>
      <c r="G29" s="27"/>
      <c r="H29" s="27"/>
      <c r="I29" s="27"/>
      <c r="J29" s="27"/>
    </row>
    <row r="30" spans="1:10" ht="15" customHeight="1">
      <c r="A30" s="52"/>
      <c r="B30" s="16"/>
      <c r="C30" s="16"/>
      <c r="D30" s="16"/>
      <c r="E30" s="27"/>
      <c r="F30" s="27"/>
      <c r="G30" s="27"/>
      <c r="H30" s="27"/>
      <c r="I30" s="27"/>
      <c r="J30" s="27"/>
    </row>
    <row r="31" spans="1:10" ht="15" customHeight="1">
      <c r="A31" s="52"/>
      <c r="B31" s="16"/>
      <c r="C31" s="16"/>
      <c r="D31" s="16"/>
      <c r="E31" s="27"/>
      <c r="F31" s="27"/>
      <c r="G31" s="27"/>
      <c r="H31" s="27"/>
      <c r="I31" s="27"/>
      <c r="J31" s="27"/>
    </row>
    <row r="32" spans="1:10" ht="15" customHeight="1">
      <c r="A32" s="52"/>
      <c r="B32" s="16"/>
      <c r="C32" s="16"/>
      <c r="D32" s="16"/>
      <c r="E32" s="27"/>
      <c r="F32" s="27"/>
      <c r="G32" s="27"/>
      <c r="H32" s="27"/>
      <c r="I32" s="27"/>
      <c r="J32" s="27"/>
    </row>
    <row r="33" spans="1:10" ht="15" customHeight="1">
      <c r="A33" s="52"/>
      <c r="B33" s="16"/>
      <c r="C33" s="16"/>
      <c r="D33" s="16"/>
      <c r="E33" s="27"/>
      <c r="F33" s="27"/>
      <c r="G33" s="27"/>
      <c r="H33" s="27"/>
      <c r="I33" s="27"/>
      <c r="J33" s="27"/>
    </row>
    <row r="34" spans="1:10" ht="15" customHeight="1">
      <c r="A34" s="52"/>
      <c r="B34" s="16"/>
      <c r="C34" s="16"/>
      <c r="D34" s="16"/>
      <c r="E34" s="27"/>
      <c r="F34" s="27"/>
      <c r="G34" s="27"/>
      <c r="H34" s="27"/>
      <c r="I34" s="27"/>
      <c r="J34" s="27"/>
    </row>
    <row r="35" spans="1:10" ht="15" customHeight="1">
      <c r="A35" s="52"/>
      <c r="B35" s="16"/>
      <c r="C35" s="16"/>
      <c r="D35" s="16"/>
      <c r="E35" s="27"/>
      <c r="F35" s="27"/>
      <c r="G35" s="27"/>
      <c r="H35" s="27"/>
      <c r="I35" s="27"/>
      <c r="J35" s="27"/>
    </row>
    <row r="36" spans="1:10" ht="15" customHeight="1">
      <c r="A36" s="52"/>
      <c r="B36" s="16"/>
      <c r="C36" s="16"/>
      <c r="D36" s="16"/>
      <c r="E36" s="27"/>
      <c r="F36" s="27"/>
      <c r="G36" s="27"/>
      <c r="H36" s="27"/>
      <c r="I36" s="27"/>
      <c r="J36" s="27"/>
    </row>
    <row r="37" spans="1:10" ht="15" customHeight="1">
      <c r="A37" s="52"/>
      <c r="B37" s="16"/>
      <c r="C37" s="16"/>
      <c r="D37" s="16"/>
      <c r="E37" s="27"/>
      <c r="F37" s="27"/>
      <c r="G37" s="27"/>
      <c r="H37" s="27"/>
      <c r="I37" s="27"/>
      <c r="J37" s="27"/>
    </row>
    <row r="38" spans="1:10" ht="15" customHeight="1">
      <c r="A38" s="52"/>
      <c r="B38" s="16"/>
      <c r="C38" s="16"/>
      <c r="D38" s="16"/>
      <c r="E38" s="27"/>
      <c r="F38" s="27"/>
      <c r="G38" s="27"/>
      <c r="H38" s="27"/>
      <c r="I38" s="27"/>
      <c r="J38" s="27"/>
    </row>
    <row r="39" spans="1:10" ht="15" customHeight="1">
      <c r="A39" s="52"/>
      <c r="B39" s="16"/>
      <c r="C39" s="16"/>
      <c r="D39" s="16"/>
      <c r="E39" s="27"/>
      <c r="F39" s="27"/>
      <c r="G39" s="27"/>
      <c r="H39" s="27"/>
      <c r="I39" s="27"/>
      <c r="J39" s="27"/>
    </row>
    <row r="40" spans="1:10" ht="15" customHeight="1">
      <c r="A40" s="52"/>
      <c r="B40" s="16"/>
      <c r="C40" s="16"/>
      <c r="D40" s="16"/>
      <c r="E40" s="27"/>
      <c r="F40" s="27"/>
      <c r="G40" s="27"/>
      <c r="H40" s="27"/>
      <c r="I40" s="27"/>
      <c r="J40" s="27"/>
    </row>
    <row r="41" spans="1:10" ht="15" customHeight="1">
      <c r="A41" s="131" t="s">
        <v>203</v>
      </c>
      <c r="B41" s="19"/>
      <c r="C41" s="19"/>
      <c r="D41" s="19"/>
      <c r="E41" s="60"/>
      <c r="F41" s="60"/>
      <c r="G41" s="60"/>
      <c r="H41" s="60"/>
      <c r="I41" s="60"/>
      <c r="J41" s="60"/>
    </row>
    <row r="42" spans="1:10" ht="24.75" customHeight="1">
      <c r="A42" t="s">
        <v>168</v>
      </c>
      <c r="D42" t="s">
        <v>344</v>
      </c>
      <c r="E42" s="132"/>
      <c r="F42" s="132"/>
      <c r="G42" s="132"/>
      <c r="H42" t="s">
        <v>345</v>
      </c>
      <c r="I42" s="132"/>
    </row>
    <row r="43" spans="1:10" ht="24.75" customHeight="1">
      <c r="C43" s="504" t="s">
        <v>346</v>
      </c>
      <c r="D43" s="504"/>
      <c r="E43" s="504"/>
      <c r="F43" s="504"/>
      <c r="G43" s="504"/>
      <c r="H43" s="504"/>
      <c r="I43" s="504"/>
      <c r="J43" s="504"/>
    </row>
    <row r="45" spans="1:10">
      <c r="A45" s="132"/>
    </row>
  </sheetData>
  <mergeCells count="8">
    <mergeCell ref="A1:J1"/>
    <mergeCell ref="B2:H2"/>
    <mergeCell ref="E3:I3"/>
    <mergeCell ref="C43:J43"/>
    <mergeCell ref="A3:A4"/>
    <mergeCell ref="B3:B4"/>
    <mergeCell ref="C3:C4"/>
    <mergeCell ref="D3:D4"/>
  </mergeCells>
  <phoneticPr fontId="25" type="noConversion"/>
  <pageMargins left="0.84" right="0.38" top="0.46" bottom="0.31" header="0.28999999999999998" footer="0.25"/>
  <pageSetup paperSize="9" orientation="portrait" horizontalDpi="180" verticalDpi="180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 enableFormatConditionsCalculation="0">
    <tabColor indexed="10"/>
    <pageSetUpPr fitToPage="1"/>
  </sheetPr>
  <dimension ref="A1:N76"/>
  <sheetViews>
    <sheetView tabSelected="1" zoomScaleNormal="100" workbookViewId="0">
      <selection activeCell="P19" sqref="P19"/>
    </sheetView>
  </sheetViews>
  <sheetFormatPr defaultColWidth="9" defaultRowHeight="14.25"/>
  <cols>
    <col min="1" max="1" width="6" style="2" customWidth="1"/>
    <col min="2" max="2" width="6.75" style="2" customWidth="1"/>
    <col min="3" max="3" width="13.375" style="2" customWidth="1"/>
    <col min="4" max="4" width="11" style="2" customWidth="1"/>
    <col min="5" max="5" width="9.125" style="2" customWidth="1"/>
    <col min="6" max="6" width="9.375" style="302" customWidth="1"/>
    <col min="7" max="7" width="5.125" style="2" customWidth="1"/>
    <col min="8" max="8" width="10.25" style="302" customWidth="1"/>
    <col min="9" max="9" width="8.875" style="301" customWidth="1"/>
    <col min="10" max="10" width="9.875" style="310" customWidth="1"/>
    <col min="11" max="11" width="5.875" style="2" customWidth="1"/>
    <col min="12" max="12" width="5.75" style="2" customWidth="1"/>
    <col min="13" max="16384" width="9" style="2"/>
  </cols>
  <sheetData>
    <row r="1" spans="1:14" ht="30.75" customHeight="1">
      <c r="A1" s="502" t="s">
        <v>555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4" ht="15" customHeight="1">
      <c r="A2" s="80"/>
      <c r="E2" s="297" t="s">
        <v>696</v>
      </c>
    </row>
    <row r="3" spans="1:14" ht="18" customHeight="1">
      <c r="A3" s="274" t="s">
        <v>551</v>
      </c>
      <c r="B3" s="81"/>
      <c r="D3" s="274" t="s">
        <v>619</v>
      </c>
      <c r="L3" s="3" t="s">
        <v>175</v>
      </c>
    </row>
    <row r="4" spans="1:14" ht="30" customHeight="1">
      <c r="A4" s="534" t="s">
        <v>557</v>
      </c>
      <c r="B4" s="534" t="s">
        <v>558</v>
      </c>
      <c r="C4" s="534" t="s">
        <v>347</v>
      </c>
      <c r="D4" s="534" t="s">
        <v>348</v>
      </c>
      <c r="E4" s="534" t="s">
        <v>349</v>
      </c>
      <c r="F4" s="534" t="s">
        <v>350</v>
      </c>
      <c r="G4" s="534" t="s">
        <v>351</v>
      </c>
      <c r="H4" s="534"/>
      <c r="I4" s="535" t="s">
        <v>352</v>
      </c>
      <c r="J4" s="534" t="s">
        <v>353</v>
      </c>
      <c r="K4" s="534" t="s">
        <v>354</v>
      </c>
      <c r="L4" s="534" t="s">
        <v>355</v>
      </c>
      <c r="M4" s="648" t="s">
        <v>634</v>
      </c>
    </row>
    <row r="5" spans="1:14" ht="21">
      <c r="A5" s="534"/>
      <c r="B5" s="534"/>
      <c r="C5" s="534"/>
      <c r="D5" s="534"/>
      <c r="E5" s="534"/>
      <c r="F5" s="534"/>
      <c r="G5" s="363" t="s">
        <v>356</v>
      </c>
      <c r="H5" s="363" t="s">
        <v>357</v>
      </c>
      <c r="I5" s="535"/>
      <c r="J5" s="534"/>
      <c r="K5" s="534"/>
      <c r="L5" s="534"/>
      <c r="M5" s="648"/>
    </row>
    <row r="6" spans="1:14" ht="22.5" customHeight="1">
      <c r="A6" s="363" t="s">
        <v>358</v>
      </c>
      <c r="B6" s="363"/>
      <c r="C6" s="363"/>
      <c r="D6" s="363"/>
      <c r="E6" s="363"/>
      <c r="F6" s="363"/>
      <c r="G6" s="363"/>
      <c r="H6" s="363"/>
      <c r="I6" s="364"/>
      <c r="J6" s="363"/>
      <c r="K6" s="363"/>
      <c r="L6" s="363"/>
      <c r="M6" s="74"/>
    </row>
    <row r="7" spans="1:14">
      <c r="A7" s="363" t="s">
        <v>620</v>
      </c>
      <c r="B7" s="363" t="s">
        <v>620</v>
      </c>
      <c r="C7" s="362" t="s">
        <v>642</v>
      </c>
      <c r="D7" s="293">
        <v>440000</v>
      </c>
      <c r="E7" s="363">
        <v>210</v>
      </c>
      <c r="F7" s="307">
        <v>220000</v>
      </c>
      <c r="G7" s="293"/>
      <c r="H7" s="307">
        <v>220000</v>
      </c>
      <c r="I7" s="299">
        <f>60000+45000</f>
        <v>105000</v>
      </c>
      <c r="J7" s="293">
        <f>H7-I7</f>
        <v>115000</v>
      </c>
      <c r="K7" s="293"/>
      <c r="L7" s="293"/>
      <c r="M7" s="294" t="s">
        <v>633</v>
      </c>
      <c r="N7" s="295"/>
    </row>
    <row r="8" spans="1:14">
      <c r="A8" s="363" t="s">
        <v>621</v>
      </c>
      <c r="B8" s="363" t="s">
        <v>621</v>
      </c>
      <c r="C8" s="362" t="s">
        <v>643</v>
      </c>
      <c r="D8" s="293">
        <v>500000</v>
      </c>
      <c r="E8" s="363">
        <v>240</v>
      </c>
      <c r="F8" s="307">
        <v>250000</v>
      </c>
      <c r="G8" s="293"/>
      <c r="H8" s="307">
        <v>250000</v>
      </c>
      <c r="I8" s="299">
        <v>125000</v>
      </c>
      <c r="J8" s="293">
        <f t="shared" ref="J8:J35" si="0">H8-I8</f>
        <v>125000</v>
      </c>
      <c r="K8" s="293"/>
      <c r="L8" s="293"/>
      <c r="M8" s="294" t="s">
        <v>633</v>
      </c>
    </row>
    <row r="9" spans="1:14" ht="22.5" customHeight="1">
      <c r="A9" s="363" t="s">
        <v>622</v>
      </c>
      <c r="B9" s="363" t="s">
        <v>622</v>
      </c>
      <c r="C9" s="362" t="s">
        <v>641</v>
      </c>
      <c r="D9" s="293">
        <v>460000</v>
      </c>
      <c r="E9" s="363">
        <v>450</v>
      </c>
      <c r="F9" s="307">
        <v>230000</v>
      </c>
      <c r="G9" s="293"/>
      <c r="H9" s="307">
        <v>230000</v>
      </c>
      <c r="I9" s="299">
        <v>115000</v>
      </c>
      <c r="J9" s="293">
        <f t="shared" si="0"/>
        <v>115000</v>
      </c>
      <c r="K9" s="293"/>
      <c r="L9" s="293"/>
      <c r="M9" s="294" t="s">
        <v>633</v>
      </c>
    </row>
    <row r="10" spans="1:14" ht="21">
      <c r="A10" s="363" t="s">
        <v>623</v>
      </c>
      <c r="B10" s="363" t="s">
        <v>623</v>
      </c>
      <c r="C10" s="362" t="s">
        <v>641</v>
      </c>
      <c r="D10" s="293">
        <v>368000</v>
      </c>
      <c r="E10" s="363">
        <v>152.61000000000001</v>
      </c>
      <c r="F10" s="307">
        <v>184000</v>
      </c>
      <c r="G10" s="293"/>
      <c r="H10" s="307">
        <v>184000</v>
      </c>
      <c r="I10" s="299">
        <v>184000</v>
      </c>
      <c r="J10" s="293">
        <f t="shared" si="0"/>
        <v>0</v>
      </c>
      <c r="K10" s="293"/>
      <c r="L10" s="293"/>
      <c r="M10" s="294" t="s">
        <v>633</v>
      </c>
    </row>
    <row r="11" spans="1:14" s="301" customFormat="1">
      <c r="A11" s="364" t="s">
        <v>645</v>
      </c>
      <c r="B11" s="364" t="s">
        <v>645</v>
      </c>
      <c r="C11" s="298" t="s">
        <v>641</v>
      </c>
      <c r="D11" s="299">
        <v>200000</v>
      </c>
      <c r="E11" s="364">
        <v>114</v>
      </c>
      <c r="F11" s="308">
        <v>100000</v>
      </c>
      <c r="G11" s="299"/>
      <c r="H11" s="308">
        <v>100000</v>
      </c>
      <c r="I11" s="299">
        <v>0</v>
      </c>
      <c r="J11" s="293">
        <f t="shared" si="0"/>
        <v>100000</v>
      </c>
      <c r="K11" s="299"/>
      <c r="L11" s="299"/>
      <c r="M11" s="300" t="s">
        <v>633</v>
      </c>
    </row>
    <row r="12" spans="1:14" s="301" customFormat="1">
      <c r="A12" s="364" t="s">
        <v>646</v>
      </c>
      <c r="B12" s="364" t="s">
        <v>646</v>
      </c>
      <c r="C12" s="298" t="s">
        <v>641</v>
      </c>
      <c r="D12" s="299">
        <v>120000</v>
      </c>
      <c r="E12" s="364">
        <v>35</v>
      </c>
      <c r="F12" s="308">
        <v>60000</v>
      </c>
      <c r="G12" s="299"/>
      <c r="H12" s="308">
        <v>60000</v>
      </c>
      <c r="I12" s="299">
        <v>60000</v>
      </c>
      <c r="J12" s="299">
        <f t="shared" si="0"/>
        <v>0</v>
      </c>
      <c r="K12" s="299"/>
      <c r="L12" s="299"/>
      <c r="M12" s="300" t="s">
        <v>632</v>
      </c>
    </row>
    <row r="13" spans="1:14">
      <c r="A13" s="363" t="s">
        <v>624</v>
      </c>
      <c r="B13" s="363" t="s">
        <v>624</v>
      </c>
      <c r="C13" s="362" t="s">
        <v>641</v>
      </c>
      <c r="D13" s="293">
        <v>184000</v>
      </c>
      <c r="E13" s="363">
        <v>81.39</v>
      </c>
      <c r="F13" s="307">
        <v>92000</v>
      </c>
      <c r="G13" s="293"/>
      <c r="H13" s="307">
        <v>92000</v>
      </c>
      <c r="I13" s="299">
        <v>92000</v>
      </c>
      <c r="J13" s="293">
        <f t="shared" si="0"/>
        <v>0</v>
      </c>
      <c r="K13" s="293"/>
      <c r="L13" s="293"/>
      <c r="M13" s="294" t="s">
        <v>632</v>
      </c>
    </row>
    <row r="14" spans="1:14">
      <c r="A14" s="363" t="s">
        <v>625</v>
      </c>
      <c r="B14" s="363" t="s">
        <v>625</v>
      </c>
      <c r="C14" s="362" t="s">
        <v>641</v>
      </c>
      <c r="D14" s="293">
        <v>184000</v>
      </c>
      <c r="E14" s="363">
        <v>117.48</v>
      </c>
      <c r="F14" s="307">
        <v>92000</v>
      </c>
      <c r="G14" s="293"/>
      <c r="H14" s="307">
        <v>92000</v>
      </c>
      <c r="I14" s="299">
        <v>46000</v>
      </c>
      <c r="J14" s="293">
        <f t="shared" si="0"/>
        <v>46000</v>
      </c>
      <c r="K14" s="293"/>
      <c r="L14" s="293"/>
      <c r="M14" s="300" t="s">
        <v>632</v>
      </c>
    </row>
    <row r="15" spans="1:14">
      <c r="A15" s="363" t="s">
        <v>626</v>
      </c>
      <c r="B15" s="363" t="s">
        <v>626</v>
      </c>
      <c r="C15" s="362" t="s">
        <v>641</v>
      </c>
      <c r="D15" s="293">
        <v>368000</v>
      </c>
      <c r="E15" s="363">
        <v>159.63</v>
      </c>
      <c r="F15" s="307">
        <f>104000+184000</f>
        <v>288000</v>
      </c>
      <c r="G15" s="293">
        <v>104000</v>
      </c>
      <c r="H15" s="307">
        <v>184000</v>
      </c>
      <c r="I15" s="299">
        <v>0</v>
      </c>
      <c r="J15" s="293">
        <f>G15+H15-I15</f>
        <v>288000</v>
      </c>
      <c r="K15" s="293"/>
      <c r="L15" s="293"/>
      <c r="M15" s="294" t="s">
        <v>632</v>
      </c>
    </row>
    <row r="16" spans="1:14" s="301" customFormat="1">
      <c r="A16" s="364" t="s">
        <v>647</v>
      </c>
      <c r="B16" s="364" t="s">
        <v>647</v>
      </c>
      <c r="C16" s="298" t="s">
        <v>641</v>
      </c>
      <c r="D16" s="299">
        <v>154000</v>
      </c>
      <c r="E16" s="364">
        <v>77.28</v>
      </c>
      <c r="F16" s="308">
        <v>77000</v>
      </c>
      <c r="G16" s="299"/>
      <c r="H16" s="308">
        <v>77000</v>
      </c>
      <c r="I16" s="299">
        <v>77000</v>
      </c>
      <c r="J16" s="293">
        <f t="shared" si="0"/>
        <v>0</v>
      </c>
      <c r="K16" s="299"/>
      <c r="L16" s="299"/>
      <c r="M16" s="294" t="s">
        <v>632</v>
      </c>
    </row>
    <row r="17" spans="1:13" ht="22.5" customHeight="1">
      <c r="A17" s="363" t="s">
        <v>627</v>
      </c>
      <c r="B17" s="363" t="s">
        <v>627</v>
      </c>
      <c r="C17" s="362" t="s">
        <v>641</v>
      </c>
      <c r="D17" s="293">
        <v>154000</v>
      </c>
      <c r="E17" s="363">
        <v>77.28</v>
      </c>
      <c r="F17" s="307">
        <v>77000</v>
      </c>
      <c r="G17" s="293"/>
      <c r="H17" s="307">
        <v>77000</v>
      </c>
      <c r="I17" s="299">
        <v>38000</v>
      </c>
      <c r="J17" s="293">
        <f t="shared" si="0"/>
        <v>39000</v>
      </c>
      <c r="K17" s="293"/>
      <c r="L17" s="293"/>
      <c r="M17" s="300" t="s">
        <v>632</v>
      </c>
    </row>
    <row r="18" spans="1:13">
      <c r="A18" s="534" t="s">
        <v>628</v>
      </c>
      <c r="B18" s="534" t="s">
        <v>628</v>
      </c>
      <c r="C18" s="362" t="s">
        <v>641</v>
      </c>
      <c r="D18" s="649">
        <v>308000</v>
      </c>
      <c r="E18" s="363">
        <v>77.28</v>
      </c>
      <c r="F18" s="533">
        <v>154000</v>
      </c>
      <c r="G18" s="293"/>
      <c r="H18" s="533">
        <v>154000</v>
      </c>
      <c r="I18" s="299">
        <v>77000</v>
      </c>
      <c r="J18" s="293">
        <f>H18-I18-I19</f>
        <v>0</v>
      </c>
      <c r="K18" s="293"/>
      <c r="L18" s="293"/>
      <c r="M18" s="294" t="s">
        <v>632</v>
      </c>
    </row>
    <row r="19" spans="1:13" ht="22.5" customHeight="1">
      <c r="A19" s="534"/>
      <c r="B19" s="534"/>
      <c r="C19" s="362" t="s">
        <v>641</v>
      </c>
      <c r="D19" s="649"/>
      <c r="E19" s="363">
        <v>77.28</v>
      </c>
      <c r="F19" s="533"/>
      <c r="G19" s="293"/>
      <c r="H19" s="533"/>
      <c r="I19" s="299">
        <v>77000</v>
      </c>
      <c r="J19" s="293">
        <f>H18-I18-I19</f>
        <v>0</v>
      </c>
      <c r="K19" s="293"/>
      <c r="L19" s="293"/>
      <c r="M19" s="294" t="s">
        <v>632</v>
      </c>
    </row>
    <row r="20" spans="1:13" ht="22.5" customHeight="1">
      <c r="A20" s="363" t="s">
        <v>629</v>
      </c>
      <c r="B20" s="363" t="s">
        <v>629</v>
      </c>
      <c r="C20" s="362" t="s">
        <v>641</v>
      </c>
      <c r="D20" s="363">
        <v>174000</v>
      </c>
      <c r="E20" s="363">
        <v>70</v>
      </c>
      <c r="F20" s="307">
        <v>87000</v>
      </c>
      <c r="G20" s="363"/>
      <c r="H20" s="307">
        <v>87000</v>
      </c>
      <c r="I20" s="364">
        <v>43500</v>
      </c>
      <c r="J20" s="293">
        <f t="shared" si="0"/>
        <v>43500</v>
      </c>
      <c r="K20" s="363"/>
      <c r="L20" s="293"/>
      <c r="M20" s="294" t="s">
        <v>632</v>
      </c>
    </row>
    <row r="21" spans="1:13" ht="22.5" customHeight="1">
      <c r="A21" s="363" t="s">
        <v>630</v>
      </c>
      <c r="B21" s="363" t="s">
        <v>630</v>
      </c>
      <c r="C21" s="362" t="s">
        <v>641</v>
      </c>
      <c r="D21" s="363">
        <v>200000</v>
      </c>
      <c r="E21" s="363">
        <v>75</v>
      </c>
      <c r="F21" s="307">
        <v>100000</v>
      </c>
      <c r="G21" s="363"/>
      <c r="H21" s="307">
        <v>100000</v>
      </c>
      <c r="I21" s="364">
        <v>50000</v>
      </c>
      <c r="J21" s="293">
        <f t="shared" si="0"/>
        <v>50000</v>
      </c>
      <c r="K21" s="363"/>
      <c r="L21" s="293"/>
      <c r="M21" s="294" t="s">
        <v>632</v>
      </c>
    </row>
    <row r="22" spans="1:13">
      <c r="A22" s="363" t="s">
        <v>620</v>
      </c>
      <c r="B22" s="363" t="s">
        <v>620</v>
      </c>
      <c r="C22" s="362" t="s">
        <v>644</v>
      </c>
      <c r="D22" s="293">
        <v>40000</v>
      </c>
      <c r="E22" s="363">
        <v>10</v>
      </c>
      <c r="F22" s="307">
        <v>20000</v>
      </c>
      <c r="G22" s="363"/>
      <c r="H22" s="307">
        <v>20000</v>
      </c>
      <c r="I22" s="299">
        <v>20000</v>
      </c>
      <c r="J22" s="293">
        <f t="shared" si="0"/>
        <v>0</v>
      </c>
      <c r="K22" s="293"/>
      <c r="L22" s="293"/>
      <c r="M22" s="294" t="s">
        <v>632</v>
      </c>
    </row>
    <row r="23" spans="1:13" ht="22.5" customHeight="1">
      <c r="A23" s="363" t="s">
        <v>631</v>
      </c>
      <c r="B23" s="363" t="s">
        <v>631</v>
      </c>
      <c r="C23" s="362" t="s">
        <v>644</v>
      </c>
      <c r="D23" s="293">
        <v>96000</v>
      </c>
      <c r="E23" s="363">
        <v>112</v>
      </c>
      <c r="F23" s="307">
        <v>48000</v>
      </c>
      <c r="G23" s="363"/>
      <c r="H23" s="307">
        <v>48000</v>
      </c>
      <c r="I23" s="299">
        <v>48000</v>
      </c>
      <c r="J23" s="293">
        <f t="shared" si="0"/>
        <v>0</v>
      </c>
      <c r="K23" s="293"/>
      <c r="L23" s="293"/>
      <c r="M23" s="294" t="s">
        <v>632</v>
      </c>
    </row>
    <row r="24" spans="1:13" s="301" customFormat="1" ht="21">
      <c r="A24" s="364" t="s">
        <v>604</v>
      </c>
      <c r="B24" s="364" t="s">
        <v>604</v>
      </c>
      <c r="C24" s="298" t="s">
        <v>649</v>
      </c>
      <c r="D24" s="650">
        <v>3243931.2</v>
      </c>
      <c r="E24" s="535">
        <v>4505.46</v>
      </c>
      <c r="F24" s="651">
        <v>1081310.3999999999</v>
      </c>
      <c r="G24" s="364"/>
      <c r="H24" s="364">
        <v>658910.4</v>
      </c>
      <c r="I24" s="299">
        <f>164727.6+164727.6</f>
        <v>329455.2</v>
      </c>
      <c r="J24" s="299">
        <f>H24-I24</f>
        <v>329455.2</v>
      </c>
      <c r="K24" s="299"/>
      <c r="L24" s="299"/>
      <c r="M24" s="300" t="s">
        <v>632</v>
      </c>
    </row>
    <row r="25" spans="1:13" s="301" customFormat="1">
      <c r="A25" s="364" t="s">
        <v>650</v>
      </c>
      <c r="B25" s="364" t="s">
        <v>650</v>
      </c>
      <c r="C25" s="298" t="s">
        <v>649</v>
      </c>
      <c r="D25" s="650"/>
      <c r="E25" s="535"/>
      <c r="F25" s="651"/>
      <c r="G25" s="364"/>
      <c r="H25" s="364">
        <v>422400</v>
      </c>
      <c r="I25" s="299">
        <f>105600+105600+105600</f>
        <v>316800</v>
      </c>
      <c r="J25" s="299">
        <f>H25-I25</f>
        <v>105600</v>
      </c>
      <c r="K25" s="299"/>
      <c r="L25" s="299"/>
      <c r="M25" s="300" t="s">
        <v>653</v>
      </c>
    </row>
    <row r="26" spans="1:13" s="301" customFormat="1" ht="22.5" customHeight="1">
      <c r="A26" s="364" t="s">
        <v>650</v>
      </c>
      <c r="B26" s="364" t="s">
        <v>650</v>
      </c>
      <c r="C26" s="298" t="s">
        <v>648</v>
      </c>
      <c r="D26" s="364">
        <v>3231360</v>
      </c>
      <c r="E26" s="364">
        <v>4488</v>
      </c>
      <c r="F26" s="308">
        <v>1077120</v>
      </c>
      <c r="G26" s="364"/>
      <c r="H26" s="308">
        <v>1077120</v>
      </c>
      <c r="I26" s="364">
        <f>269280+269280</f>
        <v>538560</v>
      </c>
      <c r="J26" s="299">
        <f t="shared" si="0"/>
        <v>538560</v>
      </c>
      <c r="K26" s="364"/>
      <c r="L26" s="364"/>
      <c r="M26" s="300" t="s">
        <v>653</v>
      </c>
    </row>
    <row r="27" spans="1:13" s="305" customFormat="1" ht="22.5" customHeight="1">
      <c r="A27" s="303" t="s">
        <v>651</v>
      </c>
      <c r="B27" s="303" t="s">
        <v>651</v>
      </c>
      <c r="C27" s="304" t="s">
        <v>652</v>
      </c>
      <c r="D27" s="303">
        <v>12341343.75</v>
      </c>
      <c r="E27" s="303">
        <v>10158.18</v>
      </c>
      <c r="F27" s="303">
        <v>2107058.69</v>
      </c>
      <c r="G27" s="303"/>
      <c r="H27" s="309">
        <v>2107058.69</v>
      </c>
      <c r="I27" s="303">
        <f>1053529.29+1053529.29</f>
        <v>2107058.58</v>
      </c>
      <c r="J27" s="299">
        <f t="shared" si="0"/>
        <v>0.10999999986961484</v>
      </c>
      <c r="K27" s="303"/>
      <c r="L27" s="303"/>
      <c r="M27" s="306" t="s">
        <v>654</v>
      </c>
    </row>
    <row r="28" spans="1:13" s="305" customFormat="1" ht="22.5" customHeight="1">
      <c r="A28" s="303" t="s">
        <v>655</v>
      </c>
      <c r="B28" s="303" t="s">
        <v>655</v>
      </c>
      <c r="C28" s="304" t="s">
        <v>660</v>
      </c>
      <c r="D28" s="303">
        <v>182000</v>
      </c>
      <c r="E28" s="303">
        <v>121.4</v>
      </c>
      <c r="F28" s="303">
        <v>91000</v>
      </c>
      <c r="G28" s="303"/>
      <c r="H28" s="309">
        <v>91000</v>
      </c>
      <c r="I28" s="303">
        <v>91000</v>
      </c>
      <c r="J28" s="299">
        <f t="shared" si="0"/>
        <v>0</v>
      </c>
      <c r="K28" s="303"/>
      <c r="L28" s="303"/>
      <c r="M28" s="306" t="s">
        <v>661</v>
      </c>
    </row>
    <row r="29" spans="1:13" s="305" customFormat="1" ht="22.5" customHeight="1">
      <c r="A29" s="303" t="s">
        <v>656</v>
      </c>
      <c r="B29" s="303" t="s">
        <v>656</v>
      </c>
      <c r="C29" s="304" t="s">
        <v>662</v>
      </c>
      <c r="D29" s="303">
        <v>130000</v>
      </c>
      <c r="E29" s="303">
        <v>122.75</v>
      </c>
      <c r="F29" s="303">
        <v>65000</v>
      </c>
      <c r="G29" s="303"/>
      <c r="H29" s="309">
        <v>65000</v>
      </c>
      <c r="I29" s="303">
        <v>0</v>
      </c>
      <c r="J29" s="299">
        <f t="shared" si="0"/>
        <v>65000</v>
      </c>
      <c r="K29" s="303"/>
      <c r="L29" s="303"/>
      <c r="M29" s="306" t="s">
        <v>661</v>
      </c>
    </row>
    <row r="30" spans="1:13" s="305" customFormat="1" ht="22.5" customHeight="1">
      <c r="A30" s="303" t="s">
        <v>657</v>
      </c>
      <c r="B30" s="303" t="s">
        <v>657</v>
      </c>
      <c r="C30" s="304" t="s">
        <v>662</v>
      </c>
      <c r="D30" s="303">
        <v>146000</v>
      </c>
      <c r="E30" s="303">
        <v>138.80000000000001</v>
      </c>
      <c r="F30" s="303">
        <v>73000</v>
      </c>
      <c r="G30" s="303"/>
      <c r="H30" s="309">
        <v>73000</v>
      </c>
      <c r="I30" s="303">
        <v>0</v>
      </c>
      <c r="J30" s="299">
        <f t="shared" si="0"/>
        <v>73000</v>
      </c>
      <c r="K30" s="303"/>
      <c r="L30" s="303"/>
      <c r="M30" s="306" t="s">
        <v>661</v>
      </c>
    </row>
    <row r="31" spans="1:13" s="305" customFormat="1" ht="22.5" customHeight="1">
      <c r="A31" s="303" t="s">
        <v>658</v>
      </c>
      <c r="B31" s="303" t="s">
        <v>658</v>
      </c>
      <c r="C31" s="304" t="s">
        <v>662</v>
      </c>
      <c r="D31" s="303">
        <v>128000</v>
      </c>
      <c r="E31" s="303">
        <v>121.4</v>
      </c>
      <c r="F31" s="303">
        <v>64000</v>
      </c>
      <c r="G31" s="303"/>
      <c r="H31" s="304">
        <v>64000</v>
      </c>
      <c r="I31" s="303">
        <v>0</v>
      </c>
      <c r="J31" s="299">
        <f t="shared" si="0"/>
        <v>64000</v>
      </c>
      <c r="K31" s="303"/>
      <c r="L31" s="303"/>
      <c r="M31" s="306" t="s">
        <v>661</v>
      </c>
    </row>
    <row r="32" spans="1:13" s="326" customFormat="1" ht="22.5" customHeight="1">
      <c r="A32" s="303" t="s">
        <v>655</v>
      </c>
      <c r="B32" s="303" t="s">
        <v>655</v>
      </c>
      <c r="C32" s="306" t="s">
        <v>662</v>
      </c>
      <c r="D32" s="306">
        <v>200000</v>
      </c>
      <c r="E32" s="306">
        <v>189.02</v>
      </c>
      <c r="F32" s="304">
        <v>100000</v>
      </c>
      <c r="G32" s="303"/>
      <c r="H32" s="304">
        <v>100000</v>
      </c>
      <c r="I32" s="303">
        <v>0</v>
      </c>
      <c r="J32" s="299">
        <f t="shared" si="0"/>
        <v>100000</v>
      </c>
      <c r="K32" s="303"/>
      <c r="L32" s="303"/>
      <c r="M32" s="306" t="s">
        <v>663</v>
      </c>
    </row>
    <row r="33" spans="1:13" s="301" customFormat="1" ht="22.5" customHeight="1">
      <c r="A33" s="327" t="s">
        <v>659</v>
      </c>
      <c r="B33" s="327" t="s">
        <v>659</v>
      </c>
      <c r="C33" s="364" t="s">
        <v>662</v>
      </c>
      <c r="D33" s="364">
        <v>170000</v>
      </c>
      <c r="E33" s="364">
        <v>113.81</v>
      </c>
      <c r="F33" s="364">
        <v>85000</v>
      </c>
      <c r="G33" s="364"/>
      <c r="H33" s="364">
        <v>85000</v>
      </c>
      <c r="I33" s="364">
        <v>85000</v>
      </c>
      <c r="J33" s="299">
        <f t="shared" si="0"/>
        <v>0</v>
      </c>
      <c r="K33" s="364"/>
      <c r="L33" s="364"/>
      <c r="M33" s="306" t="s">
        <v>661</v>
      </c>
    </row>
    <row r="34" spans="1:13" s="305" customFormat="1" ht="22.5" customHeight="1">
      <c r="A34" s="303" t="s">
        <v>697</v>
      </c>
      <c r="B34" s="303" t="s">
        <v>697</v>
      </c>
      <c r="C34" s="304" t="s">
        <v>699</v>
      </c>
      <c r="D34" s="303">
        <v>156000</v>
      </c>
      <c r="E34" s="303">
        <v>149.30000000000001</v>
      </c>
      <c r="F34" s="303">
        <v>78000</v>
      </c>
      <c r="G34" s="303"/>
      <c r="H34" s="309">
        <v>78000</v>
      </c>
      <c r="I34" s="303">
        <v>0</v>
      </c>
      <c r="J34" s="303">
        <f t="shared" si="0"/>
        <v>78000</v>
      </c>
      <c r="K34" s="303"/>
      <c r="L34" s="303"/>
      <c r="M34" s="306" t="s">
        <v>661</v>
      </c>
    </row>
    <row r="35" spans="1:13" s="301" customFormat="1" ht="22.5" customHeight="1">
      <c r="A35" s="327" t="s">
        <v>698</v>
      </c>
      <c r="B35" s="327" t="s">
        <v>698</v>
      </c>
      <c r="C35" s="364" t="s">
        <v>700</v>
      </c>
      <c r="D35" s="364">
        <v>124137</v>
      </c>
      <c r="E35" s="364">
        <v>413.8</v>
      </c>
      <c r="F35" s="364">
        <v>124137</v>
      </c>
      <c r="G35" s="364"/>
      <c r="H35" s="364">
        <v>124137</v>
      </c>
      <c r="I35" s="364">
        <v>124137</v>
      </c>
      <c r="J35" s="364">
        <f t="shared" si="0"/>
        <v>0</v>
      </c>
      <c r="K35" s="364"/>
      <c r="L35" s="364"/>
      <c r="M35" s="306" t="s">
        <v>661</v>
      </c>
    </row>
    <row r="36" spans="1:13" ht="22.5" customHeight="1">
      <c r="A36" s="363"/>
      <c r="B36" s="363"/>
      <c r="C36" s="363"/>
      <c r="D36" s="363">
        <f>SUM(D7:D35)</f>
        <v>24002771.949999999</v>
      </c>
      <c r="E36" s="363"/>
      <c r="F36" s="363">
        <f>SUM(F7:F35)</f>
        <v>7024626.0899999999</v>
      </c>
      <c r="G36" s="363">
        <f>SUM(G7:G35)</f>
        <v>104000</v>
      </c>
      <c r="H36" s="363">
        <f>SUM(H7:H35)</f>
        <v>6920626.0899999999</v>
      </c>
      <c r="I36" s="364">
        <f>SUM(I7:I35)</f>
        <v>4749510.78</v>
      </c>
      <c r="J36" s="363">
        <f>SUM(J7:J35)</f>
        <v>2275115.3099999996</v>
      </c>
      <c r="K36" s="363"/>
      <c r="L36" s="363"/>
      <c r="M36" s="74"/>
    </row>
    <row r="37" spans="1:13" ht="31.5">
      <c r="A37" s="363" t="s">
        <v>233</v>
      </c>
      <c r="B37" s="533" t="s">
        <v>567</v>
      </c>
      <c r="C37" s="533"/>
      <c r="D37" s="533"/>
      <c r="E37" s="363" t="s">
        <v>359</v>
      </c>
      <c r="F37" s="533" t="s">
        <v>739</v>
      </c>
      <c r="G37" s="533"/>
      <c r="H37" s="533"/>
      <c r="I37" s="364" t="s">
        <v>556</v>
      </c>
      <c r="J37" s="533" t="s">
        <v>740</v>
      </c>
      <c r="K37" s="533"/>
      <c r="L37" s="533"/>
      <c r="M37" s="74"/>
    </row>
    <row r="38" spans="1:13" ht="21.75" customHeight="1"/>
    <row r="39" spans="1:13" ht="24" customHeight="1"/>
    <row r="40" spans="1:13" ht="24" customHeight="1"/>
    <row r="41" spans="1:13" ht="24" customHeight="1"/>
    <row r="42" spans="1:13" ht="24" customHeight="1"/>
    <row r="43" spans="1:13" ht="24" customHeight="1"/>
    <row r="44" spans="1:13" ht="24" customHeight="1"/>
    <row r="45" spans="1:13" ht="24" customHeight="1"/>
    <row r="46" spans="1:13" ht="24" customHeight="1"/>
    <row r="47" spans="1:13" ht="24" customHeight="1"/>
    <row r="48" spans="1:13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</sheetData>
  <mergeCells count="24">
    <mergeCell ref="A1:L1"/>
    <mergeCell ref="G4:H4"/>
    <mergeCell ref="M4:M5"/>
    <mergeCell ref="H18:H19"/>
    <mergeCell ref="D18:D19"/>
    <mergeCell ref="A18:A19"/>
    <mergeCell ref="B18:B19"/>
    <mergeCell ref="F18:F19"/>
    <mergeCell ref="F37:H37"/>
    <mergeCell ref="J37:L37"/>
    <mergeCell ref="B37:D37"/>
    <mergeCell ref="A4:A5"/>
    <mergeCell ref="B4:B5"/>
    <mergeCell ref="C4:C5"/>
    <mergeCell ref="D4:D5"/>
    <mergeCell ref="E4:E5"/>
    <mergeCell ref="L4:L5"/>
    <mergeCell ref="F4:F5"/>
    <mergeCell ref="I4:I5"/>
    <mergeCell ref="J4:J5"/>
    <mergeCell ref="K4:K5"/>
    <mergeCell ref="D24:D25"/>
    <mergeCell ref="E24:E25"/>
    <mergeCell ref="F24:F25"/>
  </mergeCells>
  <phoneticPr fontId="25" type="noConversion"/>
  <pageMargins left="0.15748031496062992" right="0.15748031496062992" top="0.47244094488188981" bottom="0.55118110236220474" header="0.35433070866141736" footer="0.19685039370078741"/>
  <pageSetup paperSize="9" scale="79" fitToHeight="0" orientation="portrait" verticalDpi="180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AG10"/>
  <sheetViews>
    <sheetView zoomScaleSheetLayoutView="100" workbookViewId="0">
      <selection activeCell="G2" sqref="G2"/>
    </sheetView>
  </sheetViews>
  <sheetFormatPr defaultColWidth="9" defaultRowHeight="14.25"/>
  <cols>
    <col min="1" max="1" width="9.25" style="119" customWidth="1"/>
    <col min="2" max="2" width="8.375" style="119" customWidth="1"/>
    <col min="3" max="3" width="8.875" style="119" customWidth="1"/>
    <col min="4" max="4" width="9.5" style="119" customWidth="1"/>
    <col min="5" max="5" width="8.625" style="119" customWidth="1"/>
    <col min="6" max="6" width="8" style="119" customWidth="1"/>
    <col min="7" max="7" width="7.25" style="119" customWidth="1"/>
    <col min="8" max="8" width="6.5" style="119" customWidth="1"/>
    <col min="9" max="9" width="7.25" style="119" customWidth="1"/>
    <col min="10" max="10" width="6" style="119" customWidth="1"/>
    <col min="11" max="11" width="9.125" style="119" customWidth="1"/>
    <col min="12" max="12" width="5.625" style="119" customWidth="1"/>
    <col min="13" max="13" width="6.25" style="119" customWidth="1"/>
    <col min="14" max="14" width="7.25" style="119" customWidth="1"/>
    <col min="15" max="15" width="7.125" style="119" customWidth="1"/>
    <col min="16" max="16" width="8.125" style="119" customWidth="1"/>
    <col min="17" max="17" width="8.25" style="119" customWidth="1"/>
    <col min="18" max="18" width="6.25" style="119" customWidth="1"/>
    <col min="19" max="19" width="6" style="119" customWidth="1"/>
    <col min="20" max="20" width="5.5" style="119" customWidth="1"/>
    <col min="21" max="21" width="5.75" style="119" customWidth="1"/>
    <col min="22" max="22" width="6.125" style="119" customWidth="1"/>
    <col min="23" max="23" width="7.125" style="119" customWidth="1"/>
    <col min="24" max="24" width="6.875" style="119" customWidth="1"/>
    <col min="25" max="25" width="5.875" style="119" customWidth="1"/>
    <col min="26" max="26" width="6.875" style="119" customWidth="1"/>
    <col min="27" max="27" width="7.25" style="119" customWidth="1"/>
    <col min="28" max="28" width="6.75" style="119" customWidth="1"/>
    <col min="29" max="29" width="6" style="119" customWidth="1"/>
    <col min="30" max="30" width="6.875" style="119" customWidth="1"/>
    <col min="31" max="31" width="6.25" style="119" customWidth="1"/>
    <col min="32" max="32" width="7.75" style="119" customWidth="1"/>
    <col min="33" max="33" width="10.25" style="120" customWidth="1"/>
    <col min="34" max="16384" width="9" style="119"/>
  </cols>
  <sheetData>
    <row r="1" spans="1:33" ht="27" customHeight="1">
      <c r="A1" s="557" t="s">
        <v>360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 t="s">
        <v>361</v>
      </c>
      <c r="R1" s="557"/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</row>
    <row r="2" spans="1:33" ht="23.25" customHeight="1">
      <c r="A2" s="538" t="s">
        <v>4</v>
      </c>
      <c r="B2" s="538"/>
      <c r="C2" s="538"/>
      <c r="D2" s="538"/>
      <c r="E2" s="538"/>
      <c r="F2" s="538"/>
      <c r="G2" s="87" t="s">
        <v>362</v>
      </c>
      <c r="H2" s="87"/>
      <c r="N2" s="536" t="s">
        <v>60</v>
      </c>
      <c r="O2" s="536"/>
      <c r="P2" s="536"/>
      <c r="X2" s="119" t="s">
        <v>362</v>
      </c>
      <c r="AC2" s="536" t="s">
        <v>60</v>
      </c>
      <c r="AD2" s="536"/>
      <c r="AE2" s="536"/>
      <c r="AF2" s="536"/>
    </row>
    <row r="3" spans="1:33" ht="9" customHeight="1"/>
    <row r="4" spans="1:33" s="118" customFormat="1" ht="21" customHeight="1">
      <c r="A4" s="539" t="s">
        <v>363</v>
      </c>
      <c r="B4" s="541" t="s">
        <v>364</v>
      </c>
      <c r="C4" s="543" t="s">
        <v>365</v>
      </c>
      <c r="D4" s="548" t="s">
        <v>366</v>
      </c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 t="s">
        <v>366</v>
      </c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56"/>
      <c r="AF4" s="553" t="s">
        <v>367</v>
      </c>
      <c r="AG4" s="550" t="s">
        <v>202</v>
      </c>
    </row>
    <row r="5" spans="1:33" s="118" customFormat="1" ht="18" customHeight="1">
      <c r="A5" s="540"/>
      <c r="B5" s="542"/>
      <c r="C5" s="544"/>
      <c r="D5" s="542" t="s">
        <v>368</v>
      </c>
      <c r="E5" s="546" t="s">
        <v>369</v>
      </c>
      <c r="F5" s="552" t="s">
        <v>65</v>
      </c>
      <c r="G5" s="552"/>
      <c r="H5" s="552"/>
      <c r="I5" s="552"/>
      <c r="J5" s="552"/>
      <c r="K5" s="546" t="s">
        <v>370</v>
      </c>
      <c r="L5" s="552" t="s">
        <v>65</v>
      </c>
      <c r="M5" s="552"/>
      <c r="N5" s="552"/>
      <c r="O5" s="552"/>
      <c r="P5" s="551"/>
      <c r="Q5" s="537" t="s">
        <v>371</v>
      </c>
      <c r="R5" s="551" t="s">
        <v>65</v>
      </c>
      <c r="S5" s="559"/>
      <c r="T5" s="559"/>
      <c r="U5" s="559"/>
      <c r="V5" s="559"/>
      <c r="W5" s="559"/>
      <c r="X5" s="559"/>
      <c r="Y5" s="559"/>
      <c r="Z5" s="540"/>
      <c r="AA5" s="546" t="s">
        <v>372</v>
      </c>
      <c r="AB5" s="552" t="s">
        <v>65</v>
      </c>
      <c r="AC5" s="552"/>
      <c r="AD5" s="552"/>
      <c r="AE5" s="546" t="s">
        <v>373</v>
      </c>
      <c r="AF5" s="554"/>
      <c r="AG5" s="551"/>
    </row>
    <row r="6" spans="1:33" s="118" customFormat="1" ht="18.75" customHeight="1">
      <c r="A6" s="540"/>
      <c r="B6" s="542"/>
      <c r="C6" s="544"/>
      <c r="D6" s="542"/>
      <c r="E6" s="546"/>
      <c r="F6" s="546" t="s">
        <v>374</v>
      </c>
      <c r="G6" s="546" t="s">
        <v>375</v>
      </c>
      <c r="H6" s="546" t="s">
        <v>376</v>
      </c>
      <c r="I6" s="546" t="s">
        <v>377</v>
      </c>
      <c r="J6" s="546" t="s">
        <v>378</v>
      </c>
      <c r="K6" s="546"/>
      <c r="L6" s="546" t="s">
        <v>379</v>
      </c>
      <c r="M6" s="546" t="s">
        <v>380</v>
      </c>
      <c r="N6" s="546" t="s">
        <v>381</v>
      </c>
      <c r="O6" s="546" t="s">
        <v>382</v>
      </c>
      <c r="P6" s="547" t="s">
        <v>378</v>
      </c>
      <c r="Q6" s="537"/>
      <c r="R6" s="546" t="s">
        <v>383</v>
      </c>
      <c r="S6" s="552" t="s">
        <v>65</v>
      </c>
      <c r="T6" s="552"/>
      <c r="U6" s="552"/>
      <c r="V6" s="552"/>
      <c r="W6" s="546" t="s">
        <v>384</v>
      </c>
      <c r="X6" s="547" t="s">
        <v>65</v>
      </c>
      <c r="Y6" s="558"/>
      <c r="Z6" s="537"/>
      <c r="AA6" s="546"/>
      <c r="AB6" s="546" t="s">
        <v>385</v>
      </c>
      <c r="AC6" s="546" t="s">
        <v>386</v>
      </c>
      <c r="AD6" s="546" t="s">
        <v>387</v>
      </c>
      <c r="AE6" s="546"/>
      <c r="AF6" s="554"/>
      <c r="AG6" s="551"/>
    </row>
    <row r="7" spans="1:33" s="118" customFormat="1" ht="84" customHeight="1">
      <c r="A7" s="540"/>
      <c r="B7" s="542"/>
      <c r="C7" s="545"/>
      <c r="D7" s="542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7"/>
      <c r="Q7" s="537"/>
      <c r="R7" s="546"/>
      <c r="S7" s="121" t="s">
        <v>388</v>
      </c>
      <c r="T7" s="121" t="s">
        <v>389</v>
      </c>
      <c r="U7" s="121" t="s">
        <v>390</v>
      </c>
      <c r="V7" s="121" t="s">
        <v>391</v>
      </c>
      <c r="W7" s="546"/>
      <c r="X7" s="121" t="s">
        <v>392</v>
      </c>
      <c r="Y7" s="121" t="s">
        <v>393</v>
      </c>
      <c r="Z7" s="121" t="s">
        <v>394</v>
      </c>
      <c r="AA7" s="546"/>
      <c r="AB7" s="546"/>
      <c r="AC7" s="546"/>
      <c r="AD7" s="546"/>
      <c r="AE7" s="546"/>
      <c r="AF7" s="555"/>
      <c r="AG7" s="551"/>
    </row>
    <row r="8" spans="1:33" ht="51.95" customHeight="1">
      <c r="A8" s="122"/>
      <c r="B8" s="123"/>
      <c r="C8" s="124"/>
      <c r="D8" s="123">
        <f>E8+K8+Q8+AA8+AE8</f>
        <v>0</v>
      </c>
      <c r="E8" s="123">
        <f>SUM(F8:J8)</f>
        <v>0</v>
      </c>
      <c r="F8" s="124"/>
      <c r="G8" s="124"/>
      <c r="H8" s="124"/>
      <c r="I8" s="124"/>
      <c r="J8" s="124"/>
      <c r="K8" s="123">
        <f>SUM(L8:P8)</f>
        <v>0</v>
      </c>
      <c r="L8" s="124"/>
      <c r="M8" s="124"/>
      <c r="N8" s="124"/>
      <c r="O8" s="124"/>
      <c r="P8" s="125"/>
      <c r="Q8" s="126">
        <f>R8+W8</f>
        <v>0</v>
      </c>
      <c r="R8" s="124"/>
      <c r="S8" s="124"/>
      <c r="T8" s="124"/>
      <c r="U8" s="124"/>
      <c r="V8" s="124"/>
      <c r="W8" s="124"/>
      <c r="X8" s="124"/>
      <c r="Y8" s="124"/>
      <c r="Z8" s="124"/>
      <c r="AA8" s="123">
        <f>SUM(AB8:AD8)</f>
        <v>0</v>
      </c>
      <c r="AB8" s="124"/>
      <c r="AC8" s="124"/>
      <c r="AD8" s="124"/>
      <c r="AE8" s="124"/>
      <c r="AF8" s="123">
        <f>C8-D8</f>
        <v>0</v>
      </c>
      <c r="AG8" s="125"/>
    </row>
    <row r="9" spans="1:33" ht="9.75" customHeight="1"/>
    <row r="10" spans="1:33" ht="22.5" customHeight="1">
      <c r="B10" s="87"/>
      <c r="C10" s="87"/>
      <c r="M10" s="538"/>
      <c r="N10" s="538"/>
      <c r="O10" s="538"/>
      <c r="P10" s="538"/>
    </row>
  </sheetData>
  <mergeCells count="40">
    <mergeCell ref="Q1:AG1"/>
    <mergeCell ref="R6:R7"/>
    <mergeCell ref="W6:W7"/>
    <mergeCell ref="N6:N7"/>
    <mergeCell ref="A1:P1"/>
    <mergeCell ref="F5:J5"/>
    <mergeCell ref="L5:P5"/>
    <mergeCell ref="K5:K7"/>
    <mergeCell ref="M6:M7"/>
    <mergeCell ref="H6:H7"/>
    <mergeCell ref="A2:F2"/>
    <mergeCell ref="N2:P2"/>
    <mergeCell ref="AA5:AA7"/>
    <mergeCell ref="X6:Z6"/>
    <mergeCell ref="R5:Z5"/>
    <mergeCell ref="AE5:AE7"/>
    <mergeCell ref="AG4:AG7"/>
    <mergeCell ref="AB6:AB7"/>
    <mergeCell ref="AB5:AD5"/>
    <mergeCell ref="AF4:AF7"/>
    <mergeCell ref="AD6:AD7"/>
    <mergeCell ref="Q4:AE4"/>
    <mergeCell ref="S6:V6"/>
    <mergeCell ref="AC6:AC7"/>
    <mergeCell ref="AC2:AF2"/>
    <mergeCell ref="Q5:Q7"/>
    <mergeCell ref="M10:P10"/>
    <mergeCell ref="A4:A7"/>
    <mergeCell ref="B4:B7"/>
    <mergeCell ref="C4:C7"/>
    <mergeCell ref="D5:D7"/>
    <mergeCell ref="O6:O7"/>
    <mergeCell ref="L6:L7"/>
    <mergeCell ref="P6:P7"/>
    <mergeCell ref="D4:P4"/>
    <mergeCell ref="E5:E7"/>
    <mergeCell ref="F6:F7"/>
    <mergeCell ref="G6:G7"/>
    <mergeCell ref="I6:I7"/>
    <mergeCell ref="J6:J7"/>
  </mergeCells>
  <phoneticPr fontId="25" type="noConversion"/>
  <pageMargins left="0.75" right="0.75" top="1" bottom="1" header="0.51" footer="0.5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showFormulas="1" workbookViewId="0">
      <selection activeCell="A7" sqref="A7"/>
    </sheetView>
  </sheetViews>
  <sheetFormatPr defaultColWidth="9" defaultRowHeight="14.25"/>
  <sheetData/>
  <phoneticPr fontId="25" type="noConversion"/>
  <pageMargins left="0.75" right="0.75" top="1" bottom="1" header="0.5" footer="0.5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R6"/>
  <sheetViews>
    <sheetView zoomScaleSheetLayoutView="100" workbookViewId="0">
      <selection activeCell="R2" sqref="R2"/>
    </sheetView>
  </sheetViews>
  <sheetFormatPr defaultColWidth="9" defaultRowHeight="14.25"/>
  <cols>
    <col min="1" max="1" width="6.125" style="87" customWidth="1"/>
    <col min="2" max="2" width="9" style="87"/>
    <col min="3" max="3" width="9.875" style="87" customWidth="1"/>
    <col min="4" max="4" width="9" style="87"/>
    <col min="5" max="5" width="6.25" style="87" customWidth="1"/>
    <col min="6" max="9" width="5.75" style="87" customWidth="1"/>
    <col min="10" max="11" width="6.25" style="87" customWidth="1"/>
    <col min="12" max="13" width="5.375" style="87" customWidth="1"/>
    <col min="14" max="16" width="6.25" style="87" customWidth="1"/>
    <col min="17" max="17" width="5.875" style="87" customWidth="1"/>
    <col min="18" max="16384" width="9" style="87"/>
  </cols>
  <sheetData>
    <row r="1" spans="1:18" ht="27">
      <c r="A1" s="560" t="s">
        <v>395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</row>
    <row r="2" spans="1:18" ht="27" customHeight="1">
      <c r="A2" s="87" t="s">
        <v>4</v>
      </c>
      <c r="G2" s="87" t="s">
        <v>362</v>
      </c>
      <c r="R2" s="117" t="s">
        <v>60</v>
      </c>
    </row>
    <row r="3" spans="1:18" s="113" customFormat="1" ht="26.25" customHeight="1">
      <c r="A3" s="563" t="s">
        <v>363</v>
      </c>
      <c r="B3" s="565" t="s">
        <v>396</v>
      </c>
      <c r="C3" s="565" t="s">
        <v>397</v>
      </c>
      <c r="D3" s="561" t="s">
        <v>398</v>
      </c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7" t="s">
        <v>202</v>
      </c>
    </row>
    <row r="4" spans="1:18" s="113" customFormat="1" ht="23.25" customHeight="1">
      <c r="A4" s="564"/>
      <c r="B4" s="566"/>
      <c r="C4" s="566"/>
      <c r="D4" s="566" t="s">
        <v>203</v>
      </c>
      <c r="E4" s="562" t="s">
        <v>399</v>
      </c>
      <c r="F4" s="562"/>
      <c r="G4" s="562"/>
      <c r="H4" s="562"/>
      <c r="I4" s="562"/>
      <c r="J4" s="562"/>
      <c r="K4" s="562" t="s">
        <v>400</v>
      </c>
      <c r="L4" s="562"/>
      <c r="M4" s="562"/>
      <c r="N4" s="562"/>
      <c r="O4" s="562"/>
      <c r="P4" s="562"/>
      <c r="Q4" s="562"/>
      <c r="R4" s="568"/>
    </row>
    <row r="5" spans="1:18" s="113" customFormat="1" ht="38.25" customHeight="1">
      <c r="A5" s="564"/>
      <c r="B5" s="566"/>
      <c r="C5" s="566"/>
      <c r="D5" s="566"/>
      <c r="E5" s="93" t="s">
        <v>401</v>
      </c>
      <c r="F5" s="93" t="s">
        <v>402</v>
      </c>
      <c r="G5" s="93" t="s">
        <v>403</v>
      </c>
      <c r="H5" s="93" t="s">
        <v>404</v>
      </c>
      <c r="I5" s="114" t="s">
        <v>405</v>
      </c>
      <c r="J5" s="114" t="s">
        <v>406</v>
      </c>
      <c r="K5" s="93" t="s">
        <v>401</v>
      </c>
      <c r="L5" s="93" t="s">
        <v>141</v>
      </c>
      <c r="M5" s="114" t="s">
        <v>139</v>
      </c>
      <c r="N5" s="115" t="s">
        <v>407</v>
      </c>
      <c r="O5" s="93" t="s">
        <v>408</v>
      </c>
      <c r="P5" s="93" t="s">
        <v>409</v>
      </c>
      <c r="Q5" s="114" t="s">
        <v>406</v>
      </c>
      <c r="R5" s="569"/>
    </row>
    <row r="6" spans="1:18" ht="66.95" customHeight="1">
      <c r="A6" s="105"/>
      <c r="B6" s="106"/>
      <c r="C6" s="106"/>
      <c r="D6" s="107">
        <f>E6+K6</f>
        <v>0</v>
      </c>
      <c r="E6" s="107">
        <f>SUM(F6:J6)</f>
        <v>0</v>
      </c>
      <c r="F6" s="108"/>
      <c r="G6" s="108"/>
      <c r="H6" s="108"/>
      <c r="I6" s="108"/>
      <c r="J6" s="108"/>
      <c r="K6" s="116">
        <f>SUM(L6:Q6)</f>
        <v>0</v>
      </c>
      <c r="L6" s="109"/>
      <c r="M6" s="109"/>
      <c r="N6" s="109"/>
      <c r="O6" s="109"/>
      <c r="P6" s="109"/>
      <c r="Q6" s="112"/>
      <c r="R6" s="112"/>
    </row>
  </sheetData>
  <mergeCells count="9">
    <mergeCell ref="A1:R1"/>
    <mergeCell ref="D3:Q3"/>
    <mergeCell ref="E4:J4"/>
    <mergeCell ref="K4:Q4"/>
    <mergeCell ref="A3:A5"/>
    <mergeCell ref="B3:B5"/>
    <mergeCell ref="C3:C5"/>
    <mergeCell ref="D4:D5"/>
    <mergeCell ref="R3:R5"/>
  </mergeCells>
  <phoneticPr fontId="25" type="noConversion"/>
  <pageMargins left="0.75" right="0.75" top="1" bottom="1" header="0.51" footer="0.5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IV7"/>
  <sheetViews>
    <sheetView zoomScaleSheetLayoutView="100" workbookViewId="0">
      <selection activeCell="K2" sqref="K2:L2"/>
    </sheetView>
  </sheetViews>
  <sheetFormatPr defaultColWidth="9" defaultRowHeight="14.25"/>
  <cols>
    <col min="1" max="1" width="6.125" style="87" customWidth="1"/>
    <col min="2" max="2" width="8.625" style="87" customWidth="1"/>
    <col min="3" max="3" width="10" style="87" customWidth="1"/>
    <col min="4" max="6" width="8.625" style="87" customWidth="1"/>
    <col min="7" max="7" width="14.625" style="87" customWidth="1"/>
    <col min="8" max="8" width="9" style="103"/>
    <col min="9" max="9" width="14.625" style="87" customWidth="1"/>
    <col min="10" max="10" width="9" style="87"/>
    <col min="11" max="11" width="9.875" style="87" customWidth="1"/>
    <col min="12" max="16384" width="9" style="87"/>
  </cols>
  <sheetData>
    <row r="1" spans="1:256" ht="27">
      <c r="A1" s="560" t="s">
        <v>410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</row>
    <row r="2" spans="1:256" customFormat="1" ht="27.75" customHeight="1">
      <c r="A2" s="87" t="s">
        <v>4</v>
      </c>
      <c r="B2" s="87"/>
      <c r="C2" s="87"/>
      <c r="D2" s="87"/>
      <c r="E2" s="87"/>
      <c r="F2" s="87" t="s">
        <v>411</v>
      </c>
      <c r="G2" s="89"/>
      <c r="H2" s="103"/>
      <c r="I2" s="87"/>
      <c r="J2" s="87"/>
      <c r="K2" s="570" t="s">
        <v>60</v>
      </c>
      <c r="L2" s="570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pans="1:256" ht="24" customHeight="1">
      <c r="A3" s="563" t="s">
        <v>363</v>
      </c>
      <c r="B3" s="565" t="s">
        <v>412</v>
      </c>
      <c r="C3" s="565" t="s">
        <v>413</v>
      </c>
      <c r="D3" s="561" t="s">
        <v>414</v>
      </c>
      <c r="E3" s="561"/>
      <c r="F3" s="561"/>
      <c r="G3" s="561"/>
      <c r="H3" s="561"/>
      <c r="I3" s="561"/>
      <c r="J3" s="561"/>
      <c r="K3" s="573" t="s">
        <v>415</v>
      </c>
      <c r="L3" s="567" t="s">
        <v>202</v>
      </c>
    </row>
    <row r="4" spans="1:256" ht="21.75" customHeight="1">
      <c r="A4" s="564"/>
      <c r="B4" s="566"/>
      <c r="C4" s="566"/>
      <c r="D4" s="562" t="s">
        <v>416</v>
      </c>
      <c r="E4" s="562"/>
      <c r="F4" s="562"/>
      <c r="G4" s="571" t="s">
        <v>417</v>
      </c>
      <c r="H4" s="572"/>
      <c r="I4" s="572" t="s">
        <v>418</v>
      </c>
      <c r="J4" s="572"/>
      <c r="K4" s="574"/>
      <c r="L4" s="568"/>
    </row>
    <row r="5" spans="1:256" ht="63.75" customHeight="1">
      <c r="A5" s="564"/>
      <c r="B5" s="566"/>
      <c r="C5" s="566"/>
      <c r="D5" s="93" t="s">
        <v>419</v>
      </c>
      <c r="E5" s="93" t="s">
        <v>420</v>
      </c>
      <c r="F5" s="93" t="s">
        <v>421</v>
      </c>
      <c r="G5" s="93" t="s">
        <v>422</v>
      </c>
      <c r="H5" s="93" t="s">
        <v>421</v>
      </c>
      <c r="I5" s="93" t="s">
        <v>422</v>
      </c>
      <c r="J5" s="93" t="s">
        <v>421</v>
      </c>
      <c r="K5" s="575"/>
      <c r="L5" s="569"/>
    </row>
    <row r="6" spans="1:256" ht="28.5" customHeight="1">
      <c r="A6" s="104" t="s">
        <v>423</v>
      </c>
      <c r="B6" s="93" t="s">
        <v>424</v>
      </c>
      <c r="C6" s="93" t="s">
        <v>424</v>
      </c>
      <c r="D6" s="93" t="s">
        <v>425</v>
      </c>
      <c r="E6" s="93" t="s">
        <v>426</v>
      </c>
      <c r="F6" s="93" t="s">
        <v>424</v>
      </c>
      <c r="G6" s="93"/>
      <c r="H6" s="93" t="s">
        <v>424</v>
      </c>
      <c r="I6" s="93"/>
      <c r="J6" s="93" t="s">
        <v>424</v>
      </c>
      <c r="K6" s="93" t="s">
        <v>424</v>
      </c>
      <c r="L6" s="110"/>
    </row>
    <row r="7" spans="1:256" ht="51" customHeight="1">
      <c r="A7" s="105"/>
      <c r="B7" s="106"/>
      <c r="C7" s="106"/>
      <c r="D7" s="107"/>
      <c r="E7" s="108"/>
      <c r="F7" s="108"/>
      <c r="G7" s="109"/>
      <c r="H7" s="109"/>
      <c r="I7" s="109"/>
      <c r="J7" s="109"/>
      <c r="K7" s="111">
        <f>C7-F7-H7-J7</f>
        <v>0</v>
      </c>
      <c r="L7" s="112"/>
    </row>
  </sheetData>
  <mergeCells count="11">
    <mergeCell ref="L3:L5"/>
    <mergeCell ref="A1:L1"/>
    <mergeCell ref="K2:L2"/>
    <mergeCell ref="D3:J3"/>
    <mergeCell ref="D4:F4"/>
    <mergeCell ref="G4:H4"/>
    <mergeCell ref="I4:J4"/>
    <mergeCell ref="A3:A5"/>
    <mergeCell ref="B3:B5"/>
    <mergeCell ref="C3:C5"/>
    <mergeCell ref="K3:K5"/>
  </mergeCells>
  <phoneticPr fontId="25" type="noConversion"/>
  <pageMargins left="0.75" right="0.75" top="1" bottom="1" header="0.51" footer="0.51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F30"/>
  <sheetViews>
    <sheetView workbookViewId="0">
      <selection activeCell="A22" sqref="A22:IV23"/>
    </sheetView>
  </sheetViews>
  <sheetFormatPr defaultColWidth="9" defaultRowHeight="14.25"/>
  <cols>
    <col min="1" max="1" width="4" style="87" customWidth="1"/>
    <col min="2" max="2" width="16.75" style="87" customWidth="1"/>
    <col min="3" max="3" width="18.75" style="87" customWidth="1"/>
    <col min="4" max="4" width="19.5" style="87" customWidth="1"/>
    <col min="5" max="5" width="12.5" style="87" customWidth="1"/>
    <col min="6" max="6" width="13.5" style="87" customWidth="1"/>
    <col min="7" max="16384" width="9" style="87"/>
  </cols>
  <sheetData>
    <row r="1" spans="1:6" ht="22.5">
      <c r="A1" s="580" t="s">
        <v>427</v>
      </c>
      <c r="B1" s="580"/>
      <c r="C1" s="580"/>
      <c r="D1" s="580"/>
      <c r="E1" s="580"/>
      <c r="F1" s="580"/>
    </row>
    <row r="2" spans="1:6" ht="22.5">
      <c r="A2" s="88"/>
      <c r="B2" s="88"/>
      <c r="C2" s="88"/>
      <c r="D2" s="88"/>
      <c r="E2" s="570" t="s">
        <v>60</v>
      </c>
      <c r="F2" s="570"/>
    </row>
    <row r="3" spans="1:6" ht="21.75" customHeight="1">
      <c r="A3" s="581" t="s">
        <v>428</v>
      </c>
      <c r="B3" s="582"/>
      <c r="C3" s="90"/>
      <c r="D3" s="91" t="s">
        <v>429</v>
      </c>
      <c r="E3" s="583" t="s">
        <v>280</v>
      </c>
      <c r="F3" s="584"/>
    </row>
    <row r="4" spans="1:6" ht="21.75" customHeight="1">
      <c r="A4" s="585" t="s">
        <v>430</v>
      </c>
      <c r="B4" s="586"/>
      <c r="C4" s="92"/>
      <c r="D4" s="93" t="s">
        <v>431</v>
      </c>
      <c r="E4" s="562"/>
      <c r="F4" s="587"/>
    </row>
    <row r="5" spans="1:6" ht="21.75" customHeight="1">
      <c r="A5" s="576" t="s">
        <v>432</v>
      </c>
      <c r="B5" s="577"/>
      <c r="C5" s="96" t="s">
        <v>433</v>
      </c>
      <c r="D5" s="97" t="s">
        <v>434</v>
      </c>
      <c r="E5" s="578"/>
      <c r="F5" s="579"/>
    </row>
    <row r="6" spans="1:6" ht="26.25" customHeight="1">
      <c r="A6" s="570" t="s">
        <v>435</v>
      </c>
      <c r="B6" s="570"/>
      <c r="C6" s="570"/>
      <c r="D6" s="570"/>
      <c r="E6" s="570"/>
      <c r="F6" s="570"/>
    </row>
    <row r="7" spans="1:6" ht="21.75" customHeight="1">
      <c r="A7" s="588" t="s">
        <v>436</v>
      </c>
      <c r="B7" s="561"/>
      <c r="C7" s="100" t="s">
        <v>437</v>
      </c>
      <c r="D7" s="100" t="s">
        <v>438</v>
      </c>
      <c r="E7" s="561" t="s">
        <v>203</v>
      </c>
      <c r="F7" s="589"/>
    </row>
    <row r="8" spans="1:6" ht="18.75" customHeight="1">
      <c r="A8" s="590" t="s">
        <v>203</v>
      </c>
      <c r="B8" s="562"/>
      <c r="C8" s="94"/>
      <c r="D8" s="94"/>
      <c r="E8" s="562"/>
      <c r="F8" s="587"/>
    </row>
    <row r="9" spans="1:6" ht="18.75" customHeight="1">
      <c r="A9" s="590" t="s">
        <v>439</v>
      </c>
      <c r="B9" s="562"/>
      <c r="C9" s="94"/>
      <c r="D9" s="94"/>
      <c r="E9" s="562"/>
      <c r="F9" s="587"/>
    </row>
    <row r="10" spans="1:6" ht="18.75" customHeight="1">
      <c r="A10" s="590" t="s">
        <v>440</v>
      </c>
      <c r="B10" s="562"/>
      <c r="C10" s="94"/>
      <c r="D10" s="94"/>
      <c r="E10" s="562"/>
      <c r="F10" s="587"/>
    </row>
    <row r="11" spans="1:6" ht="18.75" customHeight="1">
      <c r="A11" s="591" t="s">
        <v>441</v>
      </c>
      <c r="B11" s="578"/>
      <c r="C11" s="96"/>
      <c r="D11" s="98"/>
      <c r="E11" s="578"/>
      <c r="F11" s="579"/>
    </row>
    <row r="12" spans="1:6" ht="21.75" customHeight="1">
      <c r="A12" s="595" t="s">
        <v>442</v>
      </c>
      <c r="B12" s="595"/>
      <c r="C12" s="595"/>
      <c r="D12" s="595"/>
      <c r="E12" s="595"/>
      <c r="F12" s="595"/>
    </row>
    <row r="13" spans="1:6" ht="21.75" customHeight="1">
      <c r="A13" s="99" t="s">
        <v>22</v>
      </c>
      <c r="B13" s="561" t="s">
        <v>443</v>
      </c>
      <c r="C13" s="561"/>
      <c r="D13" s="561"/>
      <c r="E13" s="100" t="s">
        <v>444</v>
      </c>
      <c r="F13" s="102" t="s">
        <v>202</v>
      </c>
    </row>
    <row r="14" spans="1:6" ht="16.5" customHeight="1">
      <c r="A14" s="590" t="s">
        <v>203</v>
      </c>
      <c r="B14" s="562"/>
      <c r="C14" s="562"/>
      <c r="D14" s="562"/>
      <c r="E14" s="94"/>
      <c r="F14" s="95"/>
    </row>
    <row r="15" spans="1:6" ht="16.5" customHeight="1">
      <c r="A15" s="101">
        <v>1</v>
      </c>
      <c r="B15" s="562"/>
      <c r="C15" s="562"/>
      <c r="D15" s="562"/>
      <c r="E15" s="94"/>
      <c r="F15" s="95"/>
    </row>
    <row r="16" spans="1:6" ht="16.5" customHeight="1">
      <c r="A16" s="101">
        <v>2</v>
      </c>
      <c r="B16" s="562"/>
      <c r="C16" s="562"/>
      <c r="D16" s="562"/>
      <c r="E16" s="94"/>
      <c r="F16" s="95"/>
    </row>
    <row r="17" spans="1:6" ht="16.5" customHeight="1">
      <c r="A17" s="101">
        <v>3</v>
      </c>
      <c r="B17" s="562"/>
      <c r="C17" s="562"/>
      <c r="D17" s="562"/>
      <c r="E17" s="94"/>
      <c r="F17" s="95"/>
    </row>
    <row r="18" spans="1:6" ht="16.5" customHeight="1">
      <c r="A18" s="101">
        <v>4</v>
      </c>
      <c r="B18" s="562"/>
      <c r="C18" s="562"/>
      <c r="D18" s="562"/>
      <c r="E18" s="94"/>
      <c r="F18" s="95"/>
    </row>
    <row r="19" spans="1:6" ht="16.5" customHeight="1">
      <c r="A19" s="101">
        <v>5</v>
      </c>
      <c r="B19" s="562"/>
      <c r="C19" s="562"/>
      <c r="D19" s="562"/>
      <c r="E19" s="94"/>
      <c r="F19" s="95"/>
    </row>
    <row r="20" spans="1:6" ht="16.5" customHeight="1">
      <c r="A20" s="101">
        <v>6</v>
      </c>
      <c r="B20" s="562"/>
      <c r="C20" s="562"/>
      <c r="D20" s="562"/>
      <c r="E20" s="94"/>
      <c r="F20" s="95"/>
    </row>
    <row r="21" spans="1:6" ht="16.5" customHeight="1">
      <c r="A21" s="101">
        <v>7</v>
      </c>
      <c r="B21" s="562"/>
      <c r="C21" s="562"/>
      <c r="D21" s="562"/>
      <c r="E21" s="94"/>
      <c r="F21" s="95"/>
    </row>
    <row r="22" spans="1:6" ht="22.5" customHeight="1">
      <c r="A22" s="596" t="s">
        <v>445</v>
      </c>
      <c r="B22" s="597"/>
      <c r="C22" s="597"/>
      <c r="D22" s="597"/>
      <c r="E22" s="597"/>
      <c r="F22" s="598"/>
    </row>
    <row r="23" spans="1:6" ht="45.95" customHeight="1">
      <c r="A23" s="592"/>
      <c r="B23" s="593"/>
      <c r="C23" s="593"/>
      <c r="D23" s="593"/>
      <c r="E23" s="593"/>
      <c r="F23" s="594"/>
    </row>
    <row r="24" spans="1:6" ht="20.25" customHeight="1">
      <c r="A24" s="602" t="s">
        <v>446</v>
      </c>
      <c r="B24" s="603"/>
      <c r="C24" s="603"/>
      <c r="D24" s="603"/>
      <c r="E24" s="603"/>
      <c r="F24" s="604"/>
    </row>
    <row r="25" spans="1:6" ht="21.75" customHeight="1">
      <c r="A25" s="605" t="s">
        <v>447</v>
      </c>
      <c r="B25" s="606"/>
      <c r="C25" s="606"/>
      <c r="D25" s="606"/>
      <c r="E25" s="606"/>
      <c r="F25" s="607"/>
    </row>
    <row r="26" spans="1:6" ht="48" customHeight="1">
      <c r="A26" s="608"/>
      <c r="B26" s="609"/>
      <c r="C26" s="609"/>
      <c r="D26" s="609"/>
      <c r="E26" s="609"/>
      <c r="F26" s="610"/>
    </row>
    <row r="27" spans="1:6" ht="18" customHeight="1">
      <c r="A27" s="602" t="s">
        <v>448</v>
      </c>
      <c r="B27" s="603"/>
      <c r="C27" s="603"/>
      <c r="D27" s="603"/>
      <c r="E27" s="603"/>
      <c r="F27" s="604"/>
    </row>
    <row r="28" spans="1:6" ht="27.75" customHeight="1">
      <c r="A28" s="611" t="s">
        <v>449</v>
      </c>
      <c r="B28" s="612"/>
      <c r="C28" s="612"/>
      <c r="D28" s="613" t="s">
        <v>450</v>
      </c>
      <c r="E28" s="613"/>
      <c r="F28" s="614"/>
    </row>
    <row r="29" spans="1:6" ht="53.1" customHeight="1">
      <c r="A29" s="615"/>
      <c r="B29" s="616"/>
      <c r="C29" s="616"/>
      <c r="D29" s="616"/>
      <c r="E29" s="616"/>
      <c r="F29" s="617"/>
    </row>
    <row r="30" spans="1:6" ht="21" customHeight="1">
      <c r="A30" s="599" t="s">
        <v>451</v>
      </c>
      <c r="B30" s="600"/>
      <c r="C30" s="600"/>
      <c r="D30" s="600" t="s">
        <v>452</v>
      </c>
      <c r="E30" s="600"/>
      <c r="F30" s="601"/>
    </row>
  </sheetData>
  <mergeCells count="41">
    <mergeCell ref="A30:C30"/>
    <mergeCell ref="D30:F30"/>
    <mergeCell ref="A24:F24"/>
    <mergeCell ref="A25:F25"/>
    <mergeCell ref="A26:F26"/>
    <mergeCell ref="A27:F27"/>
    <mergeCell ref="A28:C28"/>
    <mergeCell ref="D28:F28"/>
    <mergeCell ref="A29:C29"/>
    <mergeCell ref="D29:F29"/>
    <mergeCell ref="A23:F23"/>
    <mergeCell ref="A12:F12"/>
    <mergeCell ref="B13:D13"/>
    <mergeCell ref="A14:D14"/>
    <mergeCell ref="B15:D15"/>
    <mergeCell ref="B16:D16"/>
    <mergeCell ref="A22:F22"/>
    <mergeCell ref="E10:F10"/>
    <mergeCell ref="A11:B11"/>
    <mergeCell ref="E11:F11"/>
    <mergeCell ref="B21:D21"/>
    <mergeCell ref="B17:D17"/>
    <mergeCell ref="B18:D18"/>
    <mergeCell ref="B19:D19"/>
    <mergeCell ref="B20:D20"/>
    <mergeCell ref="A10:B10"/>
    <mergeCell ref="A6:F6"/>
    <mergeCell ref="A7:B7"/>
    <mergeCell ref="E7:F7"/>
    <mergeCell ref="A9:B9"/>
    <mergeCell ref="E9:F9"/>
    <mergeCell ref="A8:B8"/>
    <mergeCell ref="E8:F8"/>
    <mergeCell ref="A5:B5"/>
    <mergeCell ref="E5:F5"/>
    <mergeCell ref="A1:F1"/>
    <mergeCell ref="E2:F2"/>
    <mergeCell ref="A3:B3"/>
    <mergeCell ref="E3:F3"/>
    <mergeCell ref="A4:B4"/>
    <mergeCell ref="E4:F4"/>
  </mergeCells>
  <phoneticPr fontId="25" type="noConversion"/>
  <pageMargins left="0.72" right="0.38" top="0.9" bottom="0.82" header="0.5" footer="0.42"/>
  <pageSetup paperSize="9" orientation="portrait" horizontalDpi="180" verticalDpi="180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H21"/>
  <sheetViews>
    <sheetView workbookViewId="0">
      <selection activeCell="A19" sqref="A19:IV19"/>
    </sheetView>
  </sheetViews>
  <sheetFormatPr defaultColWidth="10.625" defaultRowHeight="14.25"/>
  <cols>
    <col min="1" max="16384" width="10.625" style="2"/>
  </cols>
  <sheetData>
    <row r="1" spans="1:8" ht="60" customHeight="1">
      <c r="A1" s="618" t="s">
        <v>453</v>
      </c>
      <c r="B1" s="618"/>
      <c r="C1" s="618"/>
      <c r="D1" s="618"/>
      <c r="E1" s="618"/>
      <c r="F1" s="618"/>
      <c r="G1" s="618"/>
      <c r="H1" s="618"/>
    </row>
    <row r="2" spans="1:8" ht="26.25" customHeight="1">
      <c r="A2" s="80"/>
      <c r="D2" s="407" t="s">
        <v>454</v>
      </c>
      <c r="E2" s="407"/>
    </row>
    <row r="3" spans="1:8" ht="30" customHeight="1">
      <c r="A3" s="2" t="s">
        <v>174</v>
      </c>
      <c r="B3" s="81"/>
      <c r="C3" s="81"/>
      <c r="H3" s="3" t="s">
        <v>175</v>
      </c>
    </row>
    <row r="4" spans="1:8" ht="48" customHeight="1">
      <c r="A4" s="69" t="s">
        <v>455</v>
      </c>
      <c r="B4" s="32" t="s">
        <v>456</v>
      </c>
      <c r="C4" s="32" t="s">
        <v>457</v>
      </c>
      <c r="D4" s="32" t="s">
        <v>458</v>
      </c>
      <c r="E4" s="32" t="s">
        <v>459</v>
      </c>
      <c r="F4" s="32" t="s">
        <v>460</v>
      </c>
      <c r="G4" s="32" t="s">
        <v>461</v>
      </c>
      <c r="H4" s="82" t="s">
        <v>462</v>
      </c>
    </row>
    <row r="5" spans="1:8" ht="30" customHeight="1">
      <c r="A5" s="73"/>
      <c r="B5" s="74"/>
      <c r="C5" s="74"/>
      <c r="D5" s="74"/>
      <c r="E5" s="74"/>
      <c r="F5" s="74"/>
      <c r="G5" s="83"/>
      <c r="H5" s="84"/>
    </row>
    <row r="6" spans="1:8" ht="30" customHeight="1">
      <c r="A6" s="73"/>
      <c r="B6" s="74"/>
      <c r="C6" s="74"/>
      <c r="D6" s="74"/>
      <c r="E6" s="74"/>
      <c r="F6" s="74"/>
      <c r="G6" s="83"/>
      <c r="H6" s="84"/>
    </row>
    <row r="7" spans="1:8" ht="30" customHeight="1">
      <c r="A7" s="73"/>
      <c r="B7" s="74"/>
      <c r="C7" s="74"/>
      <c r="D7" s="74"/>
      <c r="E7" s="74"/>
      <c r="F7" s="74"/>
      <c r="G7" s="83"/>
      <c r="H7" s="84"/>
    </row>
    <row r="8" spans="1:8" ht="30" customHeight="1">
      <c r="A8" s="73"/>
      <c r="B8" s="74"/>
      <c r="C8" s="74"/>
      <c r="D8" s="74"/>
      <c r="E8" s="74"/>
      <c r="F8" s="74"/>
      <c r="G8" s="83"/>
      <c r="H8" s="84"/>
    </row>
    <row r="9" spans="1:8" ht="30" customHeight="1">
      <c r="A9" s="73"/>
      <c r="B9" s="74"/>
      <c r="C9" s="74"/>
      <c r="D9" s="74"/>
      <c r="E9" s="74"/>
      <c r="F9" s="74"/>
      <c r="G9" s="83"/>
      <c r="H9" s="84"/>
    </row>
    <row r="10" spans="1:8" ht="30" customHeight="1">
      <c r="A10" s="73"/>
      <c r="B10" s="74"/>
      <c r="C10" s="74"/>
      <c r="D10" s="74"/>
      <c r="E10" s="74"/>
      <c r="F10" s="74"/>
      <c r="G10" s="83"/>
      <c r="H10" s="84"/>
    </row>
    <row r="11" spans="1:8" ht="30" customHeight="1">
      <c r="A11" s="73"/>
      <c r="B11" s="74"/>
      <c r="C11" s="74"/>
      <c r="D11" s="74"/>
      <c r="E11" s="74"/>
      <c r="F11" s="74"/>
      <c r="G11" s="83"/>
      <c r="H11" s="84"/>
    </row>
    <row r="12" spans="1:8" ht="30" customHeight="1">
      <c r="A12" s="73"/>
      <c r="B12" s="74"/>
      <c r="C12" s="74"/>
      <c r="D12" s="74"/>
      <c r="E12" s="74"/>
      <c r="F12" s="74"/>
      <c r="G12" s="83"/>
      <c r="H12" s="84"/>
    </row>
    <row r="13" spans="1:8" ht="30" customHeight="1">
      <c r="A13" s="73"/>
      <c r="B13" s="74"/>
      <c r="C13" s="74"/>
      <c r="D13" s="74"/>
      <c r="E13" s="74"/>
      <c r="F13" s="74"/>
      <c r="G13" s="83"/>
      <c r="H13" s="84"/>
    </row>
    <row r="14" spans="1:8" ht="30" customHeight="1">
      <c r="A14" s="73"/>
      <c r="B14" s="74"/>
      <c r="C14" s="74"/>
      <c r="D14" s="74"/>
      <c r="E14" s="74"/>
      <c r="F14" s="74"/>
      <c r="G14" s="83"/>
      <c r="H14" s="84"/>
    </row>
    <row r="15" spans="1:8" ht="30" customHeight="1">
      <c r="A15" s="73"/>
      <c r="B15" s="74"/>
      <c r="C15" s="74"/>
      <c r="D15" s="74"/>
      <c r="E15" s="74"/>
      <c r="F15" s="74"/>
      <c r="G15" s="83"/>
      <c r="H15" s="84"/>
    </row>
    <row r="16" spans="1:8" ht="30" customHeight="1">
      <c r="A16" s="73"/>
      <c r="B16" s="74"/>
      <c r="C16" s="74"/>
      <c r="D16" s="74"/>
      <c r="E16" s="74"/>
      <c r="F16" s="74"/>
      <c r="G16" s="83"/>
      <c r="H16" s="84"/>
    </row>
    <row r="17" spans="1:8" ht="30" customHeight="1">
      <c r="A17" s="73"/>
      <c r="B17" s="74"/>
      <c r="C17" s="74"/>
      <c r="D17" s="74"/>
      <c r="E17" s="74"/>
      <c r="F17" s="74"/>
      <c r="G17" s="83"/>
      <c r="H17" s="84"/>
    </row>
    <row r="18" spans="1:8" ht="30" customHeight="1">
      <c r="A18" s="73"/>
      <c r="B18" s="74"/>
      <c r="C18" s="74"/>
      <c r="D18" s="74"/>
      <c r="E18" s="74"/>
      <c r="F18" s="74"/>
      <c r="G18" s="83"/>
      <c r="H18" s="84"/>
    </row>
    <row r="19" spans="1:8" ht="30" customHeight="1">
      <c r="A19" s="85" t="s">
        <v>203</v>
      </c>
      <c r="B19" s="74"/>
      <c r="C19" s="74"/>
      <c r="D19" s="74"/>
      <c r="E19" s="74"/>
      <c r="F19" s="74"/>
      <c r="G19" s="83"/>
      <c r="H19" s="84"/>
    </row>
    <row r="20" spans="1:8" ht="67.5" customHeight="1">
      <c r="A20" s="39" t="s">
        <v>233</v>
      </c>
      <c r="B20" s="42"/>
      <c r="C20" s="619" t="s">
        <v>463</v>
      </c>
      <c r="D20" s="619"/>
      <c r="E20" s="86"/>
      <c r="F20" s="43" t="s">
        <v>224</v>
      </c>
      <c r="G20" s="620"/>
      <c r="H20" s="621"/>
    </row>
    <row r="21" spans="1:8" ht="21.75" customHeight="1"/>
  </sheetData>
  <mergeCells count="4">
    <mergeCell ref="A1:H1"/>
    <mergeCell ref="D2:E2"/>
    <mergeCell ref="C20:D20"/>
    <mergeCell ref="G20:H20"/>
  </mergeCells>
  <phoneticPr fontId="25" type="noConversion"/>
  <pageMargins left="0.75" right="0.38" top="0.76" bottom="0.82" header="0.5" footer="0.42"/>
  <pageSetup paperSize="9" orientation="portrait" horizontalDpi="180" verticalDpi="180"/>
  <headerFooter scaleWithDoc="0"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17"/>
  <sheetViews>
    <sheetView workbookViewId="0">
      <selection activeCell="G26" sqref="G26"/>
    </sheetView>
  </sheetViews>
  <sheetFormatPr defaultColWidth="6.625" defaultRowHeight="14.25"/>
  <cols>
    <col min="1" max="16384" width="6.625" style="2"/>
  </cols>
  <sheetData>
    <row r="1" spans="1:13" ht="25.5">
      <c r="A1" s="502" t="s">
        <v>464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</row>
    <row r="2" spans="1:13" ht="25.5">
      <c r="B2" s="30"/>
      <c r="D2"/>
      <c r="F2" s="2" t="s">
        <v>465</v>
      </c>
    </row>
    <row r="3" spans="1:13" ht="20.25" customHeight="1">
      <c r="A3" s="2" t="s">
        <v>174</v>
      </c>
      <c r="F3" s="3"/>
      <c r="M3" s="3" t="s">
        <v>466</v>
      </c>
    </row>
    <row r="4" spans="1:13" s="68" customFormat="1" ht="33.75" customHeight="1">
      <c r="A4" s="627" t="s">
        <v>467</v>
      </c>
      <c r="B4" s="622" t="s">
        <v>468</v>
      </c>
      <c r="C4" s="622" t="s">
        <v>469</v>
      </c>
      <c r="D4" s="622" t="s">
        <v>470</v>
      </c>
      <c r="E4" s="622" t="s">
        <v>471</v>
      </c>
      <c r="F4" s="622"/>
      <c r="G4" s="622"/>
      <c r="H4" s="622" t="s">
        <v>472</v>
      </c>
      <c r="I4" s="622"/>
      <c r="J4" s="622"/>
      <c r="K4" s="622"/>
      <c r="L4" s="622"/>
      <c r="M4" s="622" t="s">
        <v>202</v>
      </c>
    </row>
    <row r="5" spans="1:13" s="68" customFormat="1" ht="51" customHeight="1">
      <c r="A5" s="628"/>
      <c r="B5" s="623"/>
      <c r="C5" s="623"/>
      <c r="D5" s="623"/>
      <c r="E5" s="66" t="s">
        <v>473</v>
      </c>
      <c r="F5" s="66" t="s">
        <v>474</v>
      </c>
      <c r="G5" s="66" t="s">
        <v>475</v>
      </c>
      <c r="H5" s="71" t="s">
        <v>476</v>
      </c>
      <c r="I5" s="71" t="s">
        <v>477</v>
      </c>
      <c r="J5" s="71" t="s">
        <v>478</v>
      </c>
      <c r="K5" s="66" t="s">
        <v>479</v>
      </c>
      <c r="L5" s="66" t="s">
        <v>480</v>
      </c>
      <c r="M5" s="623"/>
    </row>
    <row r="6" spans="1:13" s="68" customFormat="1" ht="39.950000000000003" customHeight="1">
      <c r="A6" s="70"/>
      <c r="B6" s="66"/>
      <c r="C6" s="66"/>
      <c r="D6" s="66"/>
      <c r="E6" s="66"/>
      <c r="F6" s="66"/>
      <c r="G6" s="66"/>
      <c r="H6" s="72"/>
      <c r="I6" s="78"/>
      <c r="J6" s="79"/>
      <c r="K6" s="66"/>
      <c r="L6" s="66"/>
      <c r="M6" s="66"/>
    </row>
    <row r="7" spans="1:13" s="68" customFormat="1" ht="39.950000000000003" customHeight="1">
      <c r="A7" s="38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s="68" customFormat="1" ht="39.950000000000003" customHeight="1">
      <c r="A8" s="38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s="68" customFormat="1" ht="39.950000000000003" customHeight="1">
      <c r="A9" s="38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s="68" customFormat="1" ht="39.950000000000003" customHeight="1">
      <c r="A10" s="38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s="68" customFormat="1" ht="39.950000000000003" customHeight="1">
      <c r="A11" s="38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39.950000000000003" customHeight="1">
      <c r="A12" s="73"/>
      <c r="B12" s="74"/>
      <c r="C12" s="36"/>
      <c r="D12" s="75"/>
      <c r="E12" s="74"/>
      <c r="F12" s="74"/>
      <c r="G12" s="74"/>
      <c r="H12" s="74"/>
      <c r="I12" s="74"/>
      <c r="J12" s="74"/>
      <c r="K12" s="74"/>
      <c r="L12" s="74"/>
      <c r="M12" s="74"/>
    </row>
    <row r="13" spans="1:13" ht="39.950000000000003" customHeight="1">
      <c r="A13" s="73"/>
      <c r="B13" s="74"/>
      <c r="C13" s="37"/>
      <c r="D13" s="75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39.950000000000003" customHeight="1">
      <c r="A14" s="73"/>
      <c r="B14" s="74"/>
      <c r="C14" s="37"/>
      <c r="D14" s="75"/>
      <c r="E14" s="74"/>
      <c r="F14" s="74"/>
      <c r="G14" s="74"/>
      <c r="H14" s="74"/>
      <c r="I14" s="74"/>
      <c r="J14" s="74"/>
      <c r="K14" s="74"/>
      <c r="L14" s="74"/>
      <c r="M14" s="74"/>
    </row>
    <row r="15" spans="1:13" ht="39.950000000000003" customHeight="1">
      <c r="A15" s="73"/>
      <c r="B15" s="74"/>
      <c r="C15" s="37"/>
      <c r="D15" s="75"/>
      <c r="E15" s="74"/>
      <c r="F15" s="74"/>
      <c r="G15" s="74"/>
      <c r="H15" s="74"/>
      <c r="I15" s="74"/>
      <c r="J15" s="74"/>
      <c r="K15" s="74"/>
      <c r="L15" s="74"/>
      <c r="M15" s="74"/>
    </row>
    <row r="16" spans="1:13" ht="67.5" customHeight="1">
      <c r="A16" s="624" t="s">
        <v>233</v>
      </c>
      <c r="B16" s="625"/>
      <c r="C16" s="76"/>
      <c r="D16" s="77"/>
      <c r="E16" s="626" t="s">
        <v>481</v>
      </c>
      <c r="F16" s="625"/>
      <c r="G16" s="76"/>
      <c r="H16" s="76"/>
      <c r="I16" s="77"/>
      <c r="J16" s="626" t="s">
        <v>482</v>
      </c>
      <c r="K16" s="625"/>
      <c r="L16" s="76"/>
      <c r="M16" s="77"/>
    </row>
    <row r="17" ht="21.75" customHeight="1"/>
  </sheetData>
  <mergeCells count="11">
    <mergeCell ref="M4:M5"/>
    <mergeCell ref="A1:M1"/>
    <mergeCell ref="E4:G4"/>
    <mergeCell ref="H4:L4"/>
    <mergeCell ref="A16:B16"/>
    <mergeCell ref="E16:F16"/>
    <mergeCell ref="J16:K16"/>
    <mergeCell ref="A4:A5"/>
    <mergeCell ref="B4:B5"/>
    <mergeCell ref="C4:C5"/>
    <mergeCell ref="D4:D5"/>
  </mergeCells>
  <phoneticPr fontId="25" type="noConversion"/>
  <pageMargins left="0.69" right="0.17" top="0.75" bottom="1" header="0.5" footer="0.5"/>
  <pageSetup paperSize="9" orientation="portrait" horizontalDpi="180" verticalDpi="18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E21"/>
  <sheetViews>
    <sheetView topLeftCell="A13" zoomScaleSheetLayoutView="100" workbookViewId="0">
      <selection sqref="A1:E10"/>
    </sheetView>
  </sheetViews>
  <sheetFormatPr defaultColWidth="9" defaultRowHeight="14.25"/>
  <cols>
    <col min="1" max="1" width="19.25" customWidth="1"/>
    <col min="2" max="2" width="18.875" customWidth="1"/>
    <col min="3" max="3" width="22.25" customWidth="1"/>
    <col min="4" max="4" width="20.25" customWidth="1"/>
    <col min="5" max="5" width="21.5" customWidth="1"/>
  </cols>
  <sheetData>
    <row r="1" spans="1:5" ht="27" customHeight="1">
      <c r="A1" s="508" t="s">
        <v>636</v>
      </c>
      <c r="B1" s="508"/>
      <c r="C1" s="508"/>
      <c r="D1" s="508"/>
      <c r="E1" s="508"/>
    </row>
    <row r="2" spans="1:5" ht="25.5" customHeight="1">
      <c r="A2" s="631">
        <v>43301</v>
      </c>
      <c r="B2" s="632"/>
      <c r="C2" s="632"/>
      <c r="D2" s="632"/>
      <c r="E2" s="632"/>
    </row>
    <row r="3" spans="1:5" ht="24.95" customHeight="1">
      <c r="A3" s="63" t="s">
        <v>484</v>
      </c>
      <c r="B3" s="32" t="s">
        <v>485</v>
      </c>
      <c r="C3" s="32" t="s">
        <v>486</v>
      </c>
      <c r="D3" s="32" t="s">
        <v>487</v>
      </c>
      <c r="E3" s="64" t="s">
        <v>202</v>
      </c>
    </row>
    <row r="4" spans="1:5" ht="24.95" customHeight="1">
      <c r="A4" s="66">
        <v>2018.4</v>
      </c>
      <c r="B4" s="66">
        <v>69</v>
      </c>
      <c r="C4" s="66"/>
      <c r="D4" s="66">
        <v>10869.9</v>
      </c>
      <c r="E4" s="66"/>
    </row>
    <row r="5" spans="1:5" ht="24.95" customHeight="1">
      <c r="A5" s="66">
        <v>2018.5</v>
      </c>
      <c r="B5" s="66">
        <v>69</v>
      </c>
      <c r="C5" s="66"/>
      <c r="D5" s="66">
        <v>10869.9</v>
      </c>
      <c r="E5" s="66"/>
    </row>
    <row r="6" spans="1:5" ht="24.95" customHeight="1">
      <c r="A6" s="66">
        <v>2018.6</v>
      </c>
      <c r="B6" s="66">
        <v>69</v>
      </c>
      <c r="C6" s="66"/>
      <c r="D6" s="66">
        <v>10869.9</v>
      </c>
      <c r="E6" s="66"/>
    </row>
    <row r="7" spans="1:5" ht="24.95" customHeight="1">
      <c r="A7" s="66"/>
      <c r="B7" s="66"/>
      <c r="C7" s="66"/>
      <c r="D7" s="66"/>
      <c r="E7" s="66"/>
    </row>
    <row r="8" spans="1:5" ht="24.95" customHeight="1">
      <c r="A8" s="22"/>
      <c r="B8" s="22"/>
      <c r="C8" s="22"/>
      <c r="D8" s="22"/>
      <c r="E8" s="22"/>
    </row>
    <row r="9" spans="1:5">
      <c r="A9" s="22" t="s">
        <v>168</v>
      </c>
      <c r="B9" s="22"/>
      <c r="C9" s="629" t="s">
        <v>344</v>
      </c>
      <c r="D9" s="629"/>
      <c r="E9" s="23" t="s">
        <v>345</v>
      </c>
    </row>
    <row r="10" spans="1:5">
      <c r="A10" s="22"/>
      <c r="B10" s="22"/>
      <c r="C10" s="633" t="s">
        <v>635</v>
      </c>
      <c r="D10" s="630"/>
      <c r="E10" s="630"/>
    </row>
    <row r="11" spans="1:5">
      <c r="A11" s="22"/>
      <c r="B11" s="22"/>
      <c r="C11" s="22"/>
      <c r="D11" s="22"/>
      <c r="E11" s="22"/>
    </row>
    <row r="12" spans="1:5" ht="33.75" customHeight="1"/>
    <row r="13" spans="1:5" ht="22.5">
      <c r="A13" s="508" t="s">
        <v>488</v>
      </c>
      <c r="B13" s="508"/>
      <c r="C13" s="508"/>
      <c r="D13" s="508"/>
      <c r="E13" s="508"/>
    </row>
    <row r="14" spans="1:5" ht="21.75" customHeight="1">
      <c r="C14" s="632" t="s">
        <v>483</v>
      </c>
      <c r="D14" s="504"/>
    </row>
    <row r="15" spans="1:5" ht="29.25" customHeight="1">
      <c r="A15" s="63" t="s">
        <v>484</v>
      </c>
      <c r="B15" s="32" t="s">
        <v>489</v>
      </c>
      <c r="C15" s="32" t="s">
        <v>490</v>
      </c>
      <c r="D15" s="32" t="s">
        <v>491</v>
      </c>
      <c r="E15" s="64" t="s">
        <v>202</v>
      </c>
    </row>
    <row r="16" spans="1:5" ht="36" customHeight="1">
      <c r="A16" s="65"/>
      <c r="B16" s="66"/>
      <c r="C16" s="66"/>
      <c r="D16" s="66"/>
      <c r="E16" s="67"/>
    </row>
    <row r="17" spans="1:5" ht="24.95" customHeight="1">
      <c r="A17" s="43"/>
      <c r="B17" s="41"/>
      <c r="C17" s="41"/>
      <c r="D17" s="41"/>
      <c r="E17" s="44"/>
    </row>
    <row r="18" spans="1:5">
      <c r="A18" s="22" t="s">
        <v>168</v>
      </c>
      <c r="B18" s="22"/>
      <c r="C18" s="629" t="s">
        <v>344</v>
      </c>
      <c r="D18" s="629"/>
      <c r="E18" s="23" t="s">
        <v>345</v>
      </c>
    </row>
    <row r="19" spans="1:5">
      <c r="C19" s="630" t="s">
        <v>346</v>
      </c>
      <c r="D19" s="630"/>
      <c r="E19" s="630"/>
    </row>
    <row r="21" spans="1:5">
      <c r="A21" t="s">
        <v>492</v>
      </c>
    </row>
  </sheetData>
  <mergeCells count="8">
    <mergeCell ref="C18:D18"/>
    <mergeCell ref="C19:E19"/>
    <mergeCell ref="A1:E1"/>
    <mergeCell ref="A2:E2"/>
    <mergeCell ref="C9:D9"/>
    <mergeCell ref="C10:E10"/>
    <mergeCell ref="A13:E13"/>
    <mergeCell ref="C14:D14"/>
  </mergeCells>
  <phoneticPr fontId="25" type="noConversion"/>
  <pageMargins left="0.75" right="0.75" top="1" bottom="1" header="0.51" footer="0.51"/>
  <pageSetup paperSize="9" orientation="landscape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K23"/>
  <sheetViews>
    <sheetView zoomScaleSheetLayoutView="100" workbookViewId="0">
      <selection activeCell="G26" sqref="G26"/>
    </sheetView>
  </sheetViews>
  <sheetFormatPr defaultColWidth="9" defaultRowHeight="14.25"/>
  <sheetData>
    <row r="1" spans="1:11" ht="25.5">
      <c r="A1" s="643" t="s">
        <v>493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</row>
    <row r="2" spans="1:11" ht="15.75">
      <c r="A2" s="46"/>
      <c r="D2" s="509" t="s">
        <v>494</v>
      </c>
      <c r="E2" s="509"/>
      <c r="F2" s="509"/>
      <c r="G2" s="509"/>
      <c r="I2" s="510" t="s">
        <v>495</v>
      </c>
      <c r="J2" s="510"/>
      <c r="K2" s="510"/>
    </row>
    <row r="3" spans="1:11">
      <c r="A3" s="529" t="s">
        <v>496</v>
      </c>
      <c r="B3" s="636" t="s">
        <v>497</v>
      </c>
      <c r="C3" s="636" t="s">
        <v>498</v>
      </c>
      <c r="D3" s="639" t="s">
        <v>499</v>
      </c>
      <c r="E3" s="529"/>
      <c r="F3" s="636" t="s">
        <v>500</v>
      </c>
      <c r="G3" s="636" t="s">
        <v>501</v>
      </c>
      <c r="H3" s="639" t="s">
        <v>502</v>
      </c>
      <c r="I3" s="629"/>
      <c r="J3" s="629"/>
      <c r="K3" s="629"/>
    </row>
    <row r="4" spans="1:11">
      <c r="A4" s="635"/>
      <c r="B4" s="637"/>
      <c r="C4" s="637"/>
      <c r="D4" s="642"/>
      <c r="E4" s="635"/>
      <c r="F4" s="637"/>
      <c r="G4" s="637"/>
      <c r="H4" s="640"/>
      <c r="I4" s="641"/>
      <c r="J4" s="641"/>
      <c r="K4" s="641"/>
    </row>
    <row r="5" spans="1:11">
      <c r="A5" s="635" t="s">
        <v>196</v>
      </c>
      <c r="B5" s="637"/>
      <c r="C5" s="637" t="s">
        <v>503</v>
      </c>
      <c r="D5" s="642" t="s">
        <v>504</v>
      </c>
      <c r="E5" s="635"/>
      <c r="F5" s="637" t="s">
        <v>505</v>
      </c>
      <c r="G5" s="637" t="s">
        <v>506</v>
      </c>
      <c r="H5" s="48" t="s">
        <v>507</v>
      </c>
      <c r="I5" s="48" t="s">
        <v>508</v>
      </c>
      <c r="J5" s="48" t="s">
        <v>509</v>
      </c>
      <c r="K5" s="61" t="s">
        <v>510</v>
      </c>
    </row>
    <row r="6" spans="1:11">
      <c r="A6" s="530"/>
      <c r="B6" s="638"/>
      <c r="C6" s="638"/>
      <c r="D6" s="640"/>
      <c r="E6" s="530"/>
      <c r="F6" s="638"/>
      <c r="G6" s="638"/>
      <c r="H6" s="50" t="s">
        <v>511</v>
      </c>
      <c r="I6" s="50" t="s">
        <v>512</v>
      </c>
      <c r="J6" s="50" t="s">
        <v>513</v>
      </c>
      <c r="K6" s="47" t="s">
        <v>514</v>
      </c>
    </row>
    <row r="7" spans="1:11" ht="15.75">
      <c r="A7" s="51" t="s">
        <v>515</v>
      </c>
      <c r="B7" s="16"/>
      <c r="C7" s="16"/>
      <c r="D7" s="27"/>
      <c r="E7" s="52"/>
      <c r="F7" s="16"/>
      <c r="G7" s="16"/>
      <c r="H7" s="16"/>
      <c r="I7" s="16"/>
      <c r="J7" s="16"/>
      <c r="K7" s="27"/>
    </row>
    <row r="8" spans="1:11" ht="15.75">
      <c r="A8" s="53"/>
      <c r="B8" s="54"/>
      <c r="C8" s="16"/>
      <c r="D8" s="55"/>
      <c r="E8" s="52"/>
      <c r="F8" s="56"/>
      <c r="G8" s="16"/>
      <c r="H8" s="16"/>
      <c r="I8" s="62"/>
      <c r="J8" s="16"/>
      <c r="K8" s="27"/>
    </row>
    <row r="9" spans="1:11" ht="15.75">
      <c r="A9" s="52"/>
      <c r="B9" s="54"/>
      <c r="C9" s="16"/>
      <c r="D9" s="57"/>
      <c r="E9" s="52"/>
      <c r="F9" s="58"/>
      <c r="G9" s="16"/>
      <c r="H9" s="16"/>
      <c r="I9" s="62"/>
      <c r="J9" s="16"/>
      <c r="K9" s="27"/>
    </row>
    <row r="10" spans="1:11">
      <c r="A10" s="52"/>
      <c r="B10" s="16"/>
      <c r="C10" s="16"/>
      <c r="D10" s="27"/>
      <c r="E10" s="52"/>
      <c r="F10" s="16"/>
      <c r="G10" s="16"/>
      <c r="H10" s="16"/>
      <c r="I10" s="16"/>
      <c r="J10" s="16"/>
      <c r="K10" s="27"/>
    </row>
    <row r="11" spans="1:11">
      <c r="A11" s="52"/>
      <c r="B11" s="16"/>
      <c r="C11" s="16"/>
      <c r="D11" s="27"/>
      <c r="E11" s="52"/>
      <c r="F11" s="16"/>
      <c r="G11" s="16"/>
      <c r="H11" s="16"/>
      <c r="I11" s="16"/>
      <c r="J11" s="16"/>
      <c r="K11" s="27"/>
    </row>
    <row r="12" spans="1:11">
      <c r="A12" s="52"/>
      <c r="B12" s="16"/>
      <c r="C12" s="16"/>
      <c r="D12" s="27"/>
      <c r="E12" s="52"/>
      <c r="F12" s="16"/>
      <c r="G12" s="16"/>
      <c r="H12" s="16"/>
      <c r="I12" s="16"/>
      <c r="J12" s="16"/>
      <c r="K12" s="27"/>
    </row>
    <row r="13" spans="1:11">
      <c r="A13" s="52"/>
      <c r="B13" s="16"/>
      <c r="C13" s="16"/>
      <c r="D13" s="27"/>
      <c r="E13" s="52"/>
      <c r="F13" s="16"/>
      <c r="G13" s="16"/>
      <c r="H13" s="16"/>
      <c r="I13" s="16"/>
      <c r="J13" s="16"/>
      <c r="K13" s="27"/>
    </row>
    <row r="14" spans="1:11">
      <c r="A14" s="52"/>
      <c r="B14" s="16"/>
      <c r="C14" s="16"/>
      <c r="D14" s="27"/>
      <c r="E14" s="52"/>
      <c r="F14" s="16"/>
      <c r="G14" s="16"/>
      <c r="H14" s="16"/>
      <c r="I14" s="16"/>
      <c r="J14" s="16"/>
      <c r="K14" s="27"/>
    </row>
    <row r="15" spans="1:11">
      <c r="A15" s="52"/>
      <c r="B15" s="16"/>
      <c r="C15" s="16"/>
      <c r="D15" s="27"/>
      <c r="E15" s="52"/>
      <c r="F15" s="16"/>
      <c r="G15" s="16"/>
      <c r="H15" s="16"/>
      <c r="I15" s="16"/>
      <c r="J15" s="16"/>
      <c r="K15" s="27"/>
    </row>
    <row r="16" spans="1:11">
      <c r="A16" s="52"/>
      <c r="B16" s="16"/>
      <c r="C16" s="16"/>
      <c r="D16" s="27"/>
      <c r="E16" s="52"/>
      <c r="F16" s="16"/>
      <c r="G16" s="16"/>
      <c r="H16" s="16"/>
      <c r="I16" s="16"/>
      <c r="J16" s="16"/>
      <c r="K16" s="27"/>
    </row>
    <row r="17" spans="1:11">
      <c r="A17" s="52"/>
      <c r="B17" s="16"/>
      <c r="C17" s="16"/>
      <c r="D17" s="27"/>
      <c r="E17" s="52"/>
      <c r="F17" s="16"/>
      <c r="G17" s="16"/>
      <c r="H17" s="16"/>
      <c r="I17" s="16"/>
      <c r="J17" s="16"/>
      <c r="K17" s="27"/>
    </row>
    <row r="18" spans="1:11">
      <c r="A18" s="52"/>
      <c r="B18" s="16"/>
      <c r="C18" s="16"/>
      <c r="D18" s="27"/>
      <c r="E18" s="52"/>
      <c r="F18" s="16"/>
      <c r="G18" s="16"/>
      <c r="H18" s="16"/>
      <c r="I18" s="16"/>
      <c r="J18" s="16"/>
      <c r="K18" s="27"/>
    </row>
    <row r="19" spans="1:11">
      <c r="A19" s="52"/>
      <c r="B19" s="16"/>
      <c r="C19" s="16"/>
      <c r="D19" s="27"/>
      <c r="E19" s="52"/>
      <c r="F19" s="16"/>
      <c r="G19" s="16"/>
      <c r="H19" s="16"/>
      <c r="I19" s="16"/>
      <c r="J19" s="16"/>
      <c r="K19" s="27"/>
    </row>
    <row r="20" spans="1:11">
      <c r="A20" s="52"/>
      <c r="B20" s="16"/>
      <c r="C20" s="16"/>
      <c r="D20" s="27"/>
      <c r="E20" s="52"/>
      <c r="F20" s="16"/>
      <c r="G20" s="16"/>
      <c r="H20" s="16"/>
      <c r="I20" s="16"/>
      <c r="J20" s="16"/>
      <c r="K20" s="27"/>
    </row>
    <row r="21" spans="1:11">
      <c r="A21" s="59"/>
      <c r="B21" s="19"/>
      <c r="C21" s="19"/>
      <c r="D21" s="60"/>
      <c r="E21" s="59"/>
      <c r="F21" s="19"/>
      <c r="G21" s="19"/>
      <c r="H21" s="19"/>
      <c r="I21" s="19"/>
      <c r="J21" s="19"/>
      <c r="K21" s="60"/>
    </row>
    <row r="22" spans="1:11">
      <c r="A22" t="s">
        <v>516</v>
      </c>
      <c r="E22" t="s">
        <v>344</v>
      </c>
      <c r="H22" s="634" t="s">
        <v>517</v>
      </c>
      <c r="I22" s="634"/>
    </row>
    <row r="23" spans="1:11" ht="23.25" customHeight="1">
      <c r="H23" s="504" t="s">
        <v>346</v>
      </c>
      <c r="I23" s="504"/>
      <c r="J23" s="504"/>
      <c r="K23" s="504"/>
    </row>
  </sheetData>
  <mergeCells count="17">
    <mergeCell ref="A1:K1"/>
    <mergeCell ref="D2:G2"/>
    <mergeCell ref="I2:K2"/>
    <mergeCell ref="F3:F4"/>
    <mergeCell ref="G3:G4"/>
    <mergeCell ref="H22:I22"/>
    <mergeCell ref="H23:K23"/>
    <mergeCell ref="A3:A4"/>
    <mergeCell ref="A5:A6"/>
    <mergeCell ref="B3:B6"/>
    <mergeCell ref="C3:C4"/>
    <mergeCell ref="C5:C6"/>
    <mergeCell ref="H3:K4"/>
    <mergeCell ref="D5:E6"/>
    <mergeCell ref="F5:F6"/>
    <mergeCell ref="G5:G6"/>
    <mergeCell ref="D3:E4"/>
  </mergeCells>
  <phoneticPr fontId="25" type="noConversion"/>
  <pageMargins left="0.75" right="0.75" top="1" bottom="1" header="0.51" footer="0.5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G17"/>
  <sheetViews>
    <sheetView workbookViewId="0">
      <selection activeCell="F9" sqref="F9"/>
    </sheetView>
  </sheetViews>
  <sheetFormatPr defaultColWidth="12.625" defaultRowHeight="14.25"/>
  <cols>
    <col min="1" max="1" width="12.625" customWidth="1"/>
    <col min="2" max="2" width="17.375" customWidth="1"/>
    <col min="3" max="3" width="10.375" customWidth="1"/>
    <col min="4" max="7" width="10.625" customWidth="1"/>
  </cols>
  <sheetData>
    <row r="1" spans="1:7" ht="33" customHeight="1">
      <c r="A1" s="502" t="s">
        <v>518</v>
      </c>
      <c r="B1" s="502"/>
      <c r="C1" s="502"/>
      <c r="D1" s="502"/>
      <c r="E1" s="502"/>
      <c r="F1" s="502"/>
      <c r="G1" s="502"/>
    </row>
    <row r="2" spans="1:7" ht="30" customHeight="1">
      <c r="A2" s="2"/>
      <c r="C2" s="2" t="s">
        <v>519</v>
      </c>
      <c r="F2" s="2"/>
    </row>
    <row r="3" spans="1:7" ht="28.5" customHeight="1">
      <c r="A3" s="2" t="s">
        <v>174</v>
      </c>
      <c r="B3" s="2"/>
      <c r="C3" s="2"/>
      <c r="D3" s="2"/>
      <c r="F3" s="2"/>
      <c r="G3" s="3" t="s">
        <v>60</v>
      </c>
    </row>
    <row r="4" spans="1:7" ht="50.25" customHeight="1">
      <c r="A4" s="31" t="s">
        <v>520</v>
      </c>
      <c r="B4" s="32" t="s">
        <v>521</v>
      </c>
      <c r="C4" s="32" t="s">
        <v>522</v>
      </c>
      <c r="D4" s="32" t="s">
        <v>523</v>
      </c>
      <c r="E4" s="32" t="s">
        <v>524</v>
      </c>
      <c r="F4" s="33" t="s">
        <v>525</v>
      </c>
      <c r="G4" s="34" t="s">
        <v>526</v>
      </c>
    </row>
    <row r="5" spans="1:7" ht="30" customHeight="1">
      <c r="A5" s="35"/>
      <c r="B5" s="36"/>
      <c r="C5" s="36"/>
      <c r="D5" s="36"/>
      <c r="E5" s="36"/>
      <c r="F5" s="16"/>
      <c r="G5" s="17"/>
    </row>
    <row r="6" spans="1:7" ht="30" customHeight="1">
      <c r="A6" s="35"/>
      <c r="B6" s="36"/>
      <c r="C6" s="36"/>
      <c r="D6" s="36"/>
      <c r="E6" s="36"/>
      <c r="F6" s="16"/>
      <c r="G6" s="17"/>
    </row>
    <row r="7" spans="1:7" ht="30" customHeight="1">
      <c r="A7" s="35"/>
      <c r="B7" s="36"/>
      <c r="C7" s="36"/>
      <c r="D7" s="36"/>
      <c r="E7" s="36"/>
      <c r="F7" s="16"/>
      <c r="G7" s="17"/>
    </row>
    <row r="8" spans="1:7" ht="30" customHeight="1">
      <c r="A8" s="35"/>
      <c r="B8" s="36"/>
      <c r="C8" s="36"/>
      <c r="D8" s="36"/>
      <c r="E8" s="36"/>
      <c r="F8" s="16"/>
      <c r="G8" s="17"/>
    </row>
    <row r="9" spans="1:7" ht="30" customHeight="1">
      <c r="A9" s="35"/>
      <c r="B9" s="36"/>
      <c r="C9" s="36"/>
      <c r="D9" s="36"/>
      <c r="E9" s="36"/>
      <c r="F9" s="16"/>
      <c r="G9" s="17"/>
    </row>
    <row r="10" spans="1:7" ht="30" customHeight="1">
      <c r="A10" s="35"/>
      <c r="B10" s="36"/>
      <c r="C10" s="36"/>
      <c r="D10" s="36"/>
      <c r="E10" s="36"/>
      <c r="F10" s="16"/>
      <c r="G10" s="17"/>
    </row>
    <row r="11" spans="1:7" ht="30" customHeight="1">
      <c r="A11" s="35"/>
      <c r="B11" s="36"/>
      <c r="C11" s="36"/>
      <c r="D11" s="36"/>
      <c r="E11" s="36"/>
      <c r="F11" s="16"/>
      <c r="G11" s="17"/>
    </row>
    <row r="12" spans="1:7" ht="30" customHeight="1">
      <c r="A12" s="35"/>
      <c r="B12" s="36"/>
      <c r="C12" s="36"/>
      <c r="D12" s="36"/>
      <c r="E12" s="36"/>
      <c r="F12" s="16"/>
      <c r="G12" s="17"/>
    </row>
    <row r="13" spans="1:7" ht="30" customHeight="1">
      <c r="A13" s="15"/>
      <c r="B13" s="37"/>
      <c r="C13" s="37"/>
      <c r="D13" s="37"/>
      <c r="E13" s="37"/>
      <c r="F13" s="16"/>
      <c r="G13" s="17"/>
    </row>
    <row r="14" spans="1:7" ht="30" customHeight="1">
      <c r="A14" s="15"/>
      <c r="B14" s="36"/>
      <c r="C14" s="36"/>
      <c r="D14" s="36"/>
      <c r="E14" s="36"/>
      <c r="F14" s="16"/>
      <c r="G14" s="17"/>
    </row>
    <row r="15" spans="1:7" ht="30" customHeight="1">
      <c r="A15" s="15"/>
      <c r="B15" s="36"/>
      <c r="C15" s="36"/>
      <c r="D15" s="36"/>
      <c r="E15" s="36"/>
      <c r="F15" s="16"/>
      <c r="G15" s="17"/>
    </row>
    <row r="16" spans="1:7" ht="30" customHeight="1">
      <c r="A16" s="38"/>
      <c r="B16" s="36"/>
      <c r="C16" s="36"/>
      <c r="D16" s="36"/>
      <c r="E16" s="36"/>
      <c r="F16" s="16"/>
      <c r="G16" s="17"/>
    </row>
    <row r="17" spans="1:7" s="2" customFormat="1" ht="48" customHeight="1">
      <c r="A17" s="39" t="s">
        <v>233</v>
      </c>
      <c r="B17" s="40"/>
      <c r="C17" s="41" t="s">
        <v>359</v>
      </c>
      <c r="D17" s="42"/>
      <c r="E17" s="625" t="s">
        <v>527</v>
      </c>
      <c r="F17" s="626"/>
      <c r="G17" s="45"/>
    </row>
  </sheetData>
  <mergeCells count="2">
    <mergeCell ref="A1:G1"/>
    <mergeCell ref="E17:F17"/>
  </mergeCells>
  <phoneticPr fontId="25" type="noConversion"/>
  <pageMargins left="0.76" right="0.21" top="0.87" bottom="1" header="0.5" footer="0.5"/>
  <pageSetup paperSize="9" orientation="portrait" horizontalDpi="180" verticalDpi="180"/>
  <headerFooter scaleWithDoc="0"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F17"/>
  <sheetViews>
    <sheetView zoomScaleSheetLayoutView="100" workbookViewId="0">
      <selection activeCell="D16" sqref="D16:E16"/>
    </sheetView>
  </sheetViews>
  <sheetFormatPr defaultColWidth="9" defaultRowHeight="14.25"/>
  <cols>
    <col min="1" max="1" width="11.25" customWidth="1"/>
    <col min="2" max="2" width="8.875" customWidth="1"/>
    <col min="3" max="3" width="33.875" customWidth="1"/>
    <col min="5" max="5" width="4.125" customWidth="1"/>
  </cols>
  <sheetData>
    <row r="1" spans="1:6" ht="22.5">
      <c r="A1" s="406" t="s">
        <v>528</v>
      </c>
      <c r="B1" s="406"/>
      <c r="C1" s="406"/>
      <c r="D1" s="406"/>
      <c r="E1" s="406"/>
      <c r="F1" s="406"/>
    </row>
    <row r="2" spans="1:6" ht="21" customHeight="1">
      <c r="A2" s="407" t="s">
        <v>529</v>
      </c>
      <c r="B2" s="407"/>
      <c r="C2" s="407"/>
      <c r="D2" s="407"/>
      <c r="E2" s="407"/>
      <c r="F2" s="407"/>
    </row>
    <row r="3" spans="1:6" ht="45" customHeight="1">
      <c r="A3" s="7" t="s">
        <v>530</v>
      </c>
      <c r="B3" s="24" t="s">
        <v>24</v>
      </c>
      <c r="C3" s="24" t="s">
        <v>531</v>
      </c>
      <c r="D3" s="644" t="s">
        <v>532</v>
      </c>
      <c r="E3" s="644"/>
      <c r="F3" s="25" t="s">
        <v>202</v>
      </c>
    </row>
    <row r="4" spans="1:6" ht="35.1" customHeight="1">
      <c r="A4" s="7"/>
      <c r="B4" s="26"/>
      <c r="C4" s="26"/>
      <c r="D4" s="644"/>
      <c r="E4" s="644"/>
      <c r="F4" s="27"/>
    </row>
    <row r="5" spans="1:6" ht="35.1" customHeight="1">
      <c r="A5" s="28"/>
      <c r="B5" s="26"/>
      <c r="C5" s="26"/>
      <c r="D5" s="644"/>
      <c r="E5" s="644"/>
      <c r="F5" s="27"/>
    </row>
    <row r="6" spans="1:6" ht="35.1" customHeight="1">
      <c r="A6" s="28"/>
      <c r="B6" s="26"/>
      <c r="C6" s="26"/>
      <c r="D6" s="644"/>
      <c r="E6" s="644"/>
      <c r="F6" s="27"/>
    </row>
    <row r="7" spans="1:6" ht="35.1" customHeight="1">
      <c r="A7" s="28"/>
      <c r="B7" s="26"/>
      <c r="C7" s="26"/>
      <c r="D7" s="644"/>
      <c r="E7" s="644"/>
      <c r="F7" s="27"/>
    </row>
    <row r="8" spans="1:6" ht="35.1" customHeight="1">
      <c r="A8" s="28"/>
      <c r="B8" s="26"/>
      <c r="C8" s="26"/>
      <c r="D8" s="644"/>
      <c r="E8" s="644"/>
      <c r="F8" s="27"/>
    </row>
    <row r="9" spans="1:6" ht="35.1" customHeight="1">
      <c r="A9" s="28"/>
      <c r="B9" s="26"/>
      <c r="C9" s="26"/>
      <c r="D9" s="644"/>
      <c r="E9" s="644"/>
      <c r="F9" s="27"/>
    </row>
    <row r="10" spans="1:6" ht="35.1" customHeight="1">
      <c r="A10" s="28"/>
      <c r="B10" s="26"/>
      <c r="C10" s="26"/>
      <c r="D10" s="644"/>
      <c r="E10" s="644"/>
      <c r="F10" s="27"/>
    </row>
    <row r="11" spans="1:6" ht="35.1" customHeight="1">
      <c r="A11" s="28"/>
      <c r="B11" s="26"/>
      <c r="C11" s="26"/>
      <c r="D11" s="644"/>
      <c r="E11" s="644"/>
      <c r="F11" s="27"/>
    </row>
    <row r="12" spans="1:6" ht="35.1" customHeight="1">
      <c r="A12" s="28"/>
      <c r="B12" s="26"/>
      <c r="C12" s="26"/>
      <c r="D12" s="645"/>
      <c r="E12" s="646"/>
      <c r="F12" s="27"/>
    </row>
    <row r="13" spans="1:6" ht="35.1" customHeight="1">
      <c r="A13" s="28"/>
      <c r="B13" s="26"/>
      <c r="C13" s="26"/>
      <c r="D13" s="645"/>
      <c r="E13" s="646"/>
      <c r="F13" s="27"/>
    </row>
    <row r="14" spans="1:6" ht="35.1" customHeight="1">
      <c r="A14" s="28"/>
      <c r="B14" s="26"/>
      <c r="C14" s="26"/>
      <c r="D14" s="645"/>
      <c r="E14" s="646"/>
      <c r="F14" s="27"/>
    </row>
    <row r="15" spans="1:6" ht="35.1" customHeight="1">
      <c r="A15" s="28"/>
      <c r="B15" s="26"/>
      <c r="C15" s="26"/>
      <c r="D15" s="644"/>
      <c r="E15" s="644"/>
      <c r="F15" s="27"/>
    </row>
    <row r="16" spans="1:6" ht="35.1" customHeight="1">
      <c r="A16" s="28"/>
      <c r="B16" s="26"/>
      <c r="C16" s="26"/>
      <c r="D16" s="644"/>
      <c r="E16" s="644"/>
      <c r="F16" s="27"/>
    </row>
    <row r="17" spans="1:5" ht="30" customHeight="1">
      <c r="A17" s="29" t="s">
        <v>533</v>
      </c>
      <c r="B17" s="29"/>
      <c r="C17" s="29"/>
      <c r="D17" s="29"/>
      <c r="E17" s="29"/>
    </row>
  </sheetData>
  <mergeCells count="16">
    <mergeCell ref="D5:E5"/>
    <mergeCell ref="A1:F1"/>
    <mergeCell ref="A2:F2"/>
    <mergeCell ref="D3:E3"/>
    <mergeCell ref="D4:E4"/>
    <mergeCell ref="D9:E9"/>
    <mergeCell ref="D16:E16"/>
    <mergeCell ref="D6:E6"/>
    <mergeCell ref="D11:E11"/>
    <mergeCell ref="D12:E12"/>
    <mergeCell ref="D7:E7"/>
    <mergeCell ref="D10:E10"/>
    <mergeCell ref="D13:E13"/>
    <mergeCell ref="D14:E14"/>
    <mergeCell ref="D15:E15"/>
    <mergeCell ref="D8:E8"/>
  </mergeCells>
  <phoneticPr fontId="25" type="noConversion"/>
  <pageMargins left="0.75" right="0.75" top="1" bottom="1" header="0.51" footer="0.51"/>
  <pageSetup paperSize="9" orientation="portrait" horizontalDpi="0" verticalDpi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/>
  <dimension ref="A1:K19"/>
  <sheetViews>
    <sheetView zoomScaleSheetLayoutView="100" workbookViewId="0">
      <selection activeCell="E10" sqref="E10"/>
    </sheetView>
  </sheetViews>
  <sheetFormatPr defaultColWidth="9" defaultRowHeight="14.25"/>
  <cols>
    <col min="1" max="1" width="6.375" customWidth="1"/>
    <col min="2" max="2" width="12.5" customWidth="1"/>
    <col min="3" max="3" width="13.625" customWidth="1"/>
    <col min="4" max="4" width="11.375" customWidth="1"/>
    <col min="5" max="5" width="12.625" customWidth="1"/>
    <col min="6" max="6" width="13.25" customWidth="1"/>
    <col min="7" max="7" width="11.875" customWidth="1"/>
    <col min="8" max="8" width="11.625" customWidth="1"/>
  </cols>
  <sheetData>
    <row r="1" spans="1:11" ht="29.1" customHeight="1">
      <c r="A1" s="643" t="s">
        <v>534</v>
      </c>
      <c r="B1" s="643"/>
      <c r="C1" s="643"/>
      <c r="D1" s="643"/>
      <c r="E1" s="643"/>
      <c r="F1" s="643"/>
      <c r="G1" s="643"/>
      <c r="H1" s="643"/>
      <c r="I1" s="10"/>
      <c r="J1" s="10"/>
      <c r="K1" s="10"/>
    </row>
    <row r="2" spans="1:11" ht="21.75" customHeight="1">
      <c r="C2" s="504" t="s">
        <v>535</v>
      </c>
      <c r="D2" s="504"/>
      <c r="E2" s="504"/>
      <c r="F2" s="504"/>
      <c r="G2" s="504" t="s">
        <v>195</v>
      </c>
      <c r="H2" s="504"/>
    </row>
    <row r="3" spans="1:11" ht="32.25" customHeight="1">
      <c r="A3" s="12" t="s">
        <v>22</v>
      </c>
      <c r="B3" s="13" t="s">
        <v>536</v>
      </c>
      <c r="C3" s="13" t="s">
        <v>333</v>
      </c>
      <c r="D3" s="13" t="s">
        <v>537</v>
      </c>
      <c r="E3" s="13" t="s">
        <v>423</v>
      </c>
      <c r="F3" s="13" t="s">
        <v>538</v>
      </c>
      <c r="G3" s="13" t="s">
        <v>462</v>
      </c>
      <c r="H3" s="14" t="s">
        <v>202</v>
      </c>
    </row>
    <row r="4" spans="1:11" ht="21.95" customHeight="1">
      <c r="A4" s="15"/>
      <c r="B4" s="16"/>
      <c r="C4" s="16"/>
      <c r="D4" s="16"/>
      <c r="E4" s="16"/>
      <c r="F4" s="16"/>
      <c r="G4" s="16"/>
      <c r="H4" s="17"/>
    </row>
    <row r="5" spans="1:11" ht="21.95" customHeight="1">
      <c r="A5" s="15"/>
      <c r="B5" s="16"/>
      <c r="C5" s="16"/>
      <c r="D5" s="16"/>
      <c r="E5" s="16"/>
      <c r="F5" s="16"/>
      <c r="G5" s="16"/>
      <c r="H5" s="17"/>
    </row>
    <row r="6" spans="1:11" ht="21.95" customHeight="1">
      <c r="A6" s="15"/>
      <c r="B6" s="16"/>
      <c r="C6" s="16"/>
      <c r="D6" s="16"/>
      <c r="E6" s="16"/>
      <c r="F6" s="16"/>
      <c r="G6" s="16"/>
      <c r="H6" s="17"/>
    </row>
    <row r="7" spans="1:11" ht="21.95" customHeight="1">
      <c r="A7" s="15"/>
      <c r="B7" s="16"/>
      <c r="C7" s="16"/>
      <c r="D7" s="16"/>
      <c r="E7" s="16"/>
      <c r="F7" s="16"/>
      <c r="G7" s="16"/>
      <c r="H7" s="17"/>
    </row>
    <row r="8" spans="1:11" ht="21.95" customHeight="1">
      <c r="A8" s="15"/>
      <c r="B8" s="16"/>
      <c r="C8" s="16"/>
      <c r="D8" s="16"/>
      <c r="E8" s="16"/>
      <c r="F8" s="16"/>
      <c r="G8" s="16"/>
      <c r="H8" s="17"/>
    </row>
    <row r="9" spans="1:11" ht="21.95" customHeight="1">
      <c r="A9" s="15"/>
      <c r="B9" s="16"/>
      <c r="C9" s="16"/>
      <c r="D9" s="16"/>
      <c r="E9" s="16"/>
      <c r="F9" s="16"/>
      <c r="G9" s="16"/>
      <c r="H9" s="17"/>
    </row>
    <row r="10" spans="1:11" ht="21.95" customHeight="1">
      <c r="A10" s="15"/>
      <c r="B10" s="16"/>
      <c r="C10" s="16"/>
      <c r="D10" s="16"/>
      <c r="E10" s="16"/>
      <c r="F10" s="16"/>
      <c r="G10" s="16"/>
      <c r="H10" s="17"/>
    </row>
    <row r="11" spans="1:11" ht="21.95" customHeight="1">
      <c r="A11" s="15"/>
      <c r="B11" s="16"/>
      <c r="C11" s="16"/>
      <c r="D11" s="16"/>
      <c r="E11" s="16"/>
      <c r="F11" s="16"/>
      <c r="G11" s="16"/>
      <c r="H11" s="17"/>
    </row>
    <row r="12" spans="1:11" ht="21.95" customHeight="1">
      <c r="A12" s="15"/>
      <c r="B12" s="16"/>
      <c r="C12" s="16"/>
      <c r="D12" s="16"/>
      <c r="E12" s="16"/>
      <c r="F12" s="16"/>
      <c r="G12" s="16"/>
      <c r="H12" s="17"/>
    </row>
    <row r="13" spans="1:11" ht="21.95" customHeight="1">
      <c r="A13" s="15"/>
      <c r="B13" s="16"/>
      <c r="C13" s="16"/>
      <c r="D13" s="16"/>
      <c r="E13" s="16"/>
      <c r="F13" s="16"/>
      <c r="G13" s="16"/>
      <c r="H13" s="17"/>
    </row>
    <row r="14" spans="1:11" ht="21.95" customHeight="1">
      <c r="A14" s="15"/>
      <c r="B14" s="16"/>
      <c r="C14" s="16"/>
      <c r="D14" s="16"/>
      <c r="E14" s="16"/>
      <c r="F14" s="16"/>
      <c r="G14" s="16"/>
      <c r="H14" s="17"/>
    </row>
    <row r="15" spans="1:11" ht="21.95" customHeight="1">
      <c r="A15" s="15"/>
      <c r="B15" s="16"/>
      <c r="C15" s="16"/>
      <c r="D15" s="16"/>
      <c r="E15" s="16"/>
      <c r="F15" s="16"/>
      <c r="G15" s="16"/>
      <c r="H15" s="17"/>
    </row>
    <row r="16" spans="1:11" ht="21.95" customHeight="1">
      <c r="A16" s="15"/>
      <c r="B16" s="16"/>
      <c r="C16" s="16"/>
      <c r="D16" s="16"/>
      <c r="E16" s="16"/>
      <c r="F16" s="16"/>
      <c r="G16" s="16"/>
      <c r="H16" s="17"/>
    </row>
    <row r="17" spans="1:8" ht="21.95" customHeight="1">
      <c r="A17" s="18"/>
      <c r="B17" s="19"/>
      <c r="C17" s="19"/>
      <c r="D17" s="19"/>
      <c r="E17" s="19"/>
      <c r="F17" s="19"/>
      <c r="G17" s="19"/>
      <c r="H17" s="20"/>
    </row>
    <row r="18" spans="1:8" ht="21" customHeight="1">
      <c r="A18" s="647" t="s">
        <v>168</v>
      </c>
      <c r="B18" s="647"/>
      <c r="C18" s="647"/>
      <c r="D18" s="634" t="s">
        <v>344</v>
      </c>
      <c r="E18" s="634"/>
      <c r="F18" s="634" t="s">
        <v>345</v>
      </c>
      <c r="G18" s="634"/>
      <c r="H18" s="634"/>
    </row>
    <row r="19" spans="1:8" ht="25.5" customHeight="1">
      <c r="C19" s="21"/>
      <c r="D19" s="21"/>
      <c r="E19" s="21"/>
      <c r="F19" s="630" t="s">
        <v>346</v>
      </c>
      <c r="G19" s="630"/>
      <c r="H19" s="630"/>
    </row>
  </sheetData>
  <mergeCells count="7">
    <mergeCell ref="F19:H19"/>
    <mergeCell ref="A1:H1"/>
    <mergeCell ref="C2:F2"/>
    <mergeCell ref="G2:H2"/>
    <mergeCell ref="A18:C18"/>
    <mergeCell ref="D18:E18"/>
    <mergeCell ref="F18:H18"/>
  </mergeCells>
  <phoneticPr fontId="25" type="noConversion"/>
  <pageMargins left="0.75" right="0.75" top="1" bottom="1" header="0.51" footer="0.51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12"/>
  <sheetViews>
    <sheetView zoomScaleSheetLayoutView="100" workbookViewId="0">
      <selection activeCell="A5" sqref="A5"/>
    </sheetView>
  </sheetViews>
  <sheetFormatPr defaultColWidth="9" defaultRowHeight="102.75"/>
  <cols>
    <col min="1" max="1" width="95.875" style="268" customWidth="1"/>
    <col min="2" max="16384" width="9" style="2"/>
  </cols>
  <sheetData>
    <row r="1" spans="1:1" ht="35.1" customHeight="1"/>
    <row r="2" spans="1:1" ht="35.25">
      <c r="A2" s="269" t="s">
        <v>559</v>
      </c>
    </row>
    <row r="3" spans="1:1" ht="47.25" customHeight="1">
      <c r="A3" s="270"/>
    </row>
    <row r="4" spans="1:1" ht="89.25" customHeight="1">
      <c r="A4" s="271" t="s">
        <v>665</v>
      </c>
    </row>
    <row r="5" spans="1:1" ht="53.25" customHeight="1">
      <c r="A5" s="271" t="s">
        <v>666</v>
      </c>
    </row>
    <row r="6" spans="1:1" ht="53.25" customHeight="1">
      <c r="A6" s="272"/>
    </row>
    <row r="7" spans="1:1" ht="54" customHeight="1">
      <c r="A7" s="269" t="s">
        <v>0</v>
      </c>
    </row>
    <row r="8" spans="1:1" ht="26.25" customHeight="1">
      <c r="A8" s="272"/>
    </row>
    <row r="9" spans="1:1" ht="31.5" customHeight="1">
      <c r="A9" s="272"/>
    </row>
    <row r="10" spans="1:1" ht="66.75" customHeight="1">
      <c r="A10" s="271" t="s">
        <v>1</v>
      </c>
    </row>
    <row r="11" spans="1:1" ht="54" customHeight="1">
      <c r="A11" s="273"/>
    </row>
    <row r="12" spans="1:1" ht="39" customHeight="1">
      <c r="A12" s="80" t="s">
        <v>2</v>
      </c>
    </row>
  </sheetData>
  <phoneticPr fontId="25" type="noConversion"/>
  <pageMargins left="0.75" right="0.75" top="1" bottom="1" header="0.51" footer="0.51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/>
  <dimension ref="A1:F28"/>
  <sheetViews>
    <sheetView zoomScaleSheetLayoutView="100" workbookViewId="0">
      <selection activeCell="B17" sqref="B17"/>
    </sheetView>
  </sheetViews>
  <sheetFormatPr defaultColWidth="9" defaultRowHeight="14.25"/>
  <cols>
    <col min="1" max="6" width="11.625" style="2" customWidth="1"/>
    <col min="7" max="16384" width="9" style="2"/>
  </cols>
  <sheetData>
    <row r="1" spans="1:6" ht="22.5">
      <c r="A1" s="406" t="s">
        <v>539</v>
      </c>
      <c r="B1" s="406"/>
      <c r="C1" s="406"/>
      <c r="D1" s="406"/>
      <c r="E1" s="406"/>
      <c r="F1" s="406"/>
    </row>
    <row r="2" spans="1:6">
      <c r="F2" s="3"/>
    </row>
    <row r="3" spans="1:6" ht="23.25" customHeight="1">
      <c r="A3" s="641" t="s">
        <v>540</v>
      </c>
      <c r="B3" s="641"/>
      <c r="C3" s="641"/>
      <c r="D3" s="641"/>
      <c r="E3" s="641"/>
      <c r="F3" s="641"/>
    </row>
    <row r="4" spans="1:6" s="1" customFormat="1" ht="24.95" customHeight="1">
      <c r="A4" s="4" t="s">
        <v>457</v>
      </c>
      <c r="B4" s="5" t="s">
        <v>541</v>
      </c>
      <c r="C4" s="5" t="s">
        <v>202</v>
      </c>
      <c r="D4" s="5" t="s">
        <v>457</v>
      </c>
      <c r="E4" s="5" t="s">
        <v>541</v>
      </c>
      <c r="F4" s="6" t="s">
        <v>202</v>
      </c>
    </row>
    <row r="5" spans="1:6" ht="24.95" customHeight="1">
      <c r="A5" s="7"/>
      <c r="B5" s="8"/>
      <c r="C5" s="8"/>
      <c r="D5" s="8"/>
      <c r="E5" s="8"/>
      <c r="F5" s="9"/>
    </row>
    <row r="6" spans="1:6" ht="24.95" customHeight="1">
      <c r="A6" s="7"/>
      <c r="B6" s="8"/>
      <c r="C6" s="8"/>
      <c r="D6" s="8"/>
      <c r="E6" s="8"/>
      <c r="F6" s="9"/>
    </row>
    <row r="7" spans="1:6" ht="24.95" customHeight="1">
      <c r="A7" s="7"/>
      <c r="B7" s="8"/>
      <c r="C7" s="8"/>
      <c r="D7" s="8"/>
      <c r="E7" s="8"/>
      <c r="F7" s="9"/>
    </row>
    <row r="8" spans="1:6" ht="24.95" customHeight="1">
      <c r="A8" s="7"/>
      <c r="B8" s="8"/>
      <c r="C8" s="8"/>
      <c r="D8" s="8"/>
      <c r="E8" s="8"/>
      <c r="F8" s="9"/>
    </row>
    <row r="9" spans="1:6" ht="24.95" customHeight="1">
      <c r="A9" s="7"/>
      <c r="B9" s="8"/>
      <c r="C9" s="8"/>
      <c r="D9" s="8"/>
      <c r="E9" s="8"/>
      <c r="F9" s="9"/>
    </row>
    <row r="10" spans="1:6" ht="24.95" customHeight="1">
      <c r="A10" s="7"/>
      <c r="B10" s="8"/>
      <c r="C10" s="8"/>
      <c r="D10" s="8"/>
      <c r="E10" s="8"/>
      <c r="F10" s="9"/>
    </row>
    <row r="11" spans="1:6" ht="24.95" customHeight="1">
      <c r="A11" s="7"/>
      <c r="B11" s="8"/>
      <c r="C11" s="8"/>
      <c r="D11" s="8"/>
      <c r="E11" s="8"/>
      <c r="F11" s="9"/>
    </row>
    <row r="12" spans="1:6" ht="24.95" customHeight="1">
      <c r="A12" s="7"/>
      <c r="B12" s="8"/>
      <c r="C12" s="8"/>
      <c r="D12" s="8"/>
      <c r="E12" s="8"/>
      <c r="F12" s="9"/>
    </row>
    <row r="13" spans="1:6" ht="24.95" customHeight="1">
      <c r="A13" s="7"/>
      <c r="B13" s="8"/>
      <c r="C13" s="8"/>
      <c r="D13" s="8"/>
      <c r="E13" s="8"/>
      <c r="F13" s="9"/>
    </row>
    <row r="14" spans="1:6" ht="24.95" customHeight="1">
      <c r="A14" s="7"/>
      <c r="B14" s="8"/>
      <c r="C14" s="8"/>
      <c r="D14" s="8"/>
      <c r="E14" s="8"/>
      <c r="F14" s="9"/>
    </row>
    <row r="15" spans="1:6" ht="24.95" customHeight="1">
      <c r="A15" s="7"/>
      <c r="B15" s="8"/>
      <c r="C15" s="8"/>
      <c r="D15" s="8"/>
      <c r="E15" s="8"/>
      <c r="F15" s="9"/>
    </row>
    <row r="16" spans="1:6" ht="24.95" customHeight="1">
      <c r="A16" s="7"/>
      <c r="B16" s="8"/>
      <c r="C16" s="8"/>
      <c r="D16" s="8"/>
      <c r="E16" s="8"/>
      <c r="F16" s="9"/>
    </row>
    <row r="17" spans="1:6" ht="24.95" customHeight="1">
      <c r="A17" s="7"/>
      <c r="B17" s="8"/>
      <c r="C17" s="8"/>
      <c r="D17" s="8"/>
      <c r="E17" s="8"/>
      <c r="F17" s="9"/>
    </row>
    <row r="18" spans="1:6" ht="24.95" customHeight="1">
      <c r="A18" s="7"/>
      <c r="B18" s="8"/>
      <c r="C18" s="8"/>
      <c r="D18" s="8"/>
      <c r="E18" s="8"/>
      <c r="F18" s="9"/>
    </row>
    <row r="19" spans="1:6" ht="24.95" customHeight="1">
      <c r="A19" s="7"/>
      <c r="B19" s="8"/>
      <c r="C19" s="8"/>
      <c r="D19" s="8"/>
      <c r="E19" s="8"/>
      <c r="F19" s="9"/>
    </row>
    <row r="20" spans="1:6" ht="24.95" customHeight="1">
      <c r="A20" s="7"/>
      <c r="B20" s="8"/>
      <c r="C20" s="8"/>
      <c r="D20" s="8"/>
      <c r="E20" s="8"/>
      <c r="F20" s="9"/>
    </row>
    <row r="21" spans="1:6" ht="24.95" customHeight="1">
      <c r="A21" s="7"/>
      <c r="B21" s="8"/>
      <c r="C21" s="8"/>
      <c r="D21" s="8"/>
      <c r="E21" s="8"/>
      <c r="F21" s="9"/>
    </row>
    <row r="22" spans="1:6" ht="24.95" customHeight="1">
      <c r="A22" s="7"/>
      <c r="B22" s="8"/>
      <c r="C22" s="8"/>
      <c r="D22" s="8"/>
      <c r="E22" s="8"/>
      <c r="F22" s="9"/>
    </row>
    <row r="23" spans="1:6" ht="24.95" customHeight="1">
      <c r="A23" s="7"/>
      <c r="B23" s="8"/>
      <c r="C23" s="8"/>
      <c r="D23" s="8"/>
      <c r="E23" s="8"/>
      <c r="F23" s="9"/>
    </row>
    <row r="24" spans="1:6" ht="24.95" customHeight="1">
      <c r="A24" s="7"/>
      <c r="B24" s="8"/>
      <c r="C24" s="8"/>
      <c r="D24" s="8"/>
      <c r="E24" s="8"/>
      <c r="F24" s="9"/>
    </row>
    <row r="25" spans="1:6" ht="24.95" customHeight="1">
      <c r="A25" s="7"/>
      <c r="B25" s="8"/>
      <c r="C25" s="8"/>
      <c r="D25" s="8"/>
      <c r="E25" s="8"/>
      <c r="F25" s="9"/>
    </row>
    <row r="26" spans="1:6" ht="24.95" customHeight="1">
      <c r="A26" s="7"/>
      <c r="B26" s="8"/>
      <c r="C26" s="8"/>
      <c r="D26" s="8"/>
      <c r="E26" s="8"/>
      <c r="F26" s="9"/>
    </row>
    <row r="27" spans="1:6" ht="20.25" customHeight="1">
      <c r="A27" s="1" t="s">
        <v>542</v>
      </c>
      <c r="B27" s="1"/>
      <c r="C27" s="1"/>
      <c r="D27" s="1"/>
      <c r="E27" s="1"/>
      <c r="F27" s="1"/>
    </row>
    <row r="28" spans="1:6" ht="22.5" customHeight="1">
      <c r="A28" s="1"/>
    </row>
  </sheetData>
  <mergeCells count="2">
    <mergeCell ref="A1:F1"/>
    <mergeCell ref="A3:F3"/>
  </mergeCells>
  <phoneticPr fontId="25" type="noConversion"/>
  <pageMargins left="0.75" right="0.75" top="1" bottom="1" header="0.51" footer="0.51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0"/>
  </sheetPr>
  <dimension ref="A1:G19"/>
  <sheetViews>
    <sheetView topLeftCell="A13" zoomScaleSheetLayoutView="100" workbookViewId="0">
      <selection sqref="A1:G18"/>
    </sheetView>
  </sheetViews>
  <sheetFormatPr defaultColWidth="9" defaultRowHeight="36.950000000000003" customHeight="1"/>
  <cols>
    <col min="1" max="1" width="16.375" customWidth="1"/>
    <col min="2" max="2" width="10" customWidth="1"/>
    <col min="3" max="3" width="10.875" customWidth="1"/>
  </cols>
  <sheetData>
    <row r="1" spans="1:7" ht="36.950000000000003" customHeight="1">
      <c r="A1" s="375" t="s">
        <v>3</v>
      </c>
      <c r="B1" s="375"/>
      <c r="C1" s="375"/>
      <c r="D1" s="375"/>
      <c r="E1" s="375"/>
      <c r="F1" s="375"/>
      <c r="G1" s="375"/>
    </row>
    <row r="2" spans="1:7" ht="23.1" customHeight="1" thickBot="1">
      <c r="A2" s="274" t="s">
        <v>638</v>
      </c>
    </row>
    <row r="3" spans="1:7" ht="32.1" customHeight="1">
      <c r="A3" s="12" t="s">
        <v>5</v>
      </c>
      <c r="B3" s="376">
        <v>43758</v>
      </c>
      <c r="C3" s="377"/>
      <c r="D3" s="13" t="s">
        <v>6</v>
      </c>
      <c r="E3" s="388" t="s">
        <v>667</v>
      </c>
      <c r="F3" s="389"/>
      <c r="G3" s="390"/>
    </row>
    <row r="4" spans="1:7" ht="36.950000000000003" customHeight="1">
      <c r="A4" s="254" t="s">
        <v>7</v>
      </c>
      <c r="B4" s="275" t="s">
        <v>639</v>
      </c>
      <c r="C4" s="74" t="s">
        <v>8</v>
      </c>
      <c r="D4" s="391" t="s">
        <v>640</v>
      </c>
      <c r="E4" s="392"/>
      <c r="F4" s="392"/>
      <c r="G4" s="393"/>
    </row>
    <row r="5" spans="1:7" ht="36.950000000000003" customHeight="1">
      <c r="A5" s="255" t="s">
        <v>9</v>
      </c>
      <c r="B5" s="394" t="s">
        <v>668</v>
      </c>
      <c r="C5" s="395"/>
      <c r="D5" s="395"/>
      <c r="E5" s="395"/>
      <c r="F5" s="395"/>
      <c r="G5" s="396"/>
    </row>
    <row r="6" spans="1:7" ht="36.950000000000003" customHeight="1">
      <c r="A6" s="259" t="s">
        <v>10</v>
      </c>
      <c r="B6" s="397"/>
      <c r="C6" s="398"/>
      <c r="D6" s="398"/>
      <c r="E6" s="398"/>
      <c r="F6" s="398"/>
      <c r="G6" s="399"/>
    </row>
    <row r="7" spans="1:7" ht="36.950000000000003" customHeight="1">
      <c r="A7" s="259" t="s">
        <v>11</v>
      </c>
      <c r="B7" s="400"/>
      <c r="C7" s="401"/>
      <c r="D7" s="401"/>
      <c r="E7" s="401"/>
      <c r="F7" s="401"/>
      <c r="G7" s="402"/>
    </row>
    <row r="8" spans="1:7" ht="36.950000000000003" customHeight="1">
      <c r="A8" s="255" t="s">
        <v>12</v>
      </c>
      <c r="B8" s="382" t="s">
        <v>669</v>
      </c>
      <c r="C8" s="383"/>
      <c r="D8" s="383"/>
      <c r="E8" s="383"/>
      <c r="F8" s="383"/>
      <c r="G8" s="384"/>
    </row>
    <row r="9" spans="1:7" ht="36.950000000000003" customHeight="1">
      <c r="A9" s="263" t="s">
        <v>13</v>
      </c>
      <c r="B9" s="385"/>
      <c r="C9" s="386"/>
      <c r="D9" s="386"/>
      <c r="E9" s="386"/>
      <c r="F9" s="386"/>
      <c r="G9" s="387"/>
    </row>
    <row r="10" spans="1:7" ht="36.950000000000003" customHeight="1">
      <c r="A10" s="264" t="s">
        <v>14</v>
      </c>
      <c r="B10" s="394" t="s">
        <v>670</v>
      </c>
      <c r="C10" s="395"/>
      <c r="D10" s="395"/>
      <c r="E10" s="395"/>
      <c r="F10" s="395"/>
      <c r="G10" s="396"/>
    </row>
    <row r="11" spans="1:7" ht="36.950000000000003" customHeight="1">
      <c r="A11" s="264" t="s">
        <v>15</v>
      </c>
      <c r="B11" s="397"/>
      <c r="C11" s="398"/>
      <c r="D11" s="398"/>
      <c r="E11" s="398"/>
      <c r="F11" s="398"/>
      <c r="G11" s="399"/>
    </row>
    <row r="12" spans="1:7" ht="36.950000000000003" customHeight="1">
      <c r="A12" s="264" t="s">
        <v>16</v>
      </c>
      <c r="B12" s="397"/>
      <c r="C12" s="398"/>
      <c r="D12" s="398"/>
      <c r="E12" s="398"/>
      <c r="F12" s="398"/>
      <c r="G12" s="399"/>
    </row>
    <row r="13" spans="1:7" ht="36.950000000000003" customHeight="1">
      <c r="A13" s="264" t="s">
        <v>17</v>
      </c>
      <c r="B13" s="400"/>
      <c r="C13" s="401"/>
      <c r="D13" s="401"/>
      <c r="E13" s="401"/>
      <c r="F13" s="401"/>
      <c r="G13" s="402"/>
    </row>
    <row r="14" spans="1:7" ht="36.950000000000003" customHeight="1">
      <c r="A14" s="255" t="s">
        <v>18</v>
      </c>
      <c r="B14" s="256"/>
      <c r="C14" s="257"/>
      <c r="D14" s="257"/>
      <c r="E14" s="257"/>
      <c r="F14" s="257"/>
      <c r="G14" s="258"/>
    </row>
    <row r="15" spans="1:7" ht="45.95" customHeight="1">
      <c r="A15" s="259" t="s">
        <v>19</v>
      </c>
      <c r="B15" s="260"/>
      <c r="C15" s="261"/>
      <c r="D15" s="261"/>
      <c r="E15" s="261"/>
      <c r="F15" s="261"/>
      <c r="G15" s="262"/>
    </row>
    <row r="16" spans="1:7" ht="48" customHeight="1">
      <c r="A16" s="265" t="s">
        <v>20</v>
      </c>
      <c r="B16" s="378"/>
      <c r="C16" s="378"/>
      <c r="D16" s="378"/>
      <c r="E16" s="378"/>
      <c r="F16" s="378"/>
      <c r="G16" s="379"/>
    </row>
    <row r="17" spans="1:7" ht="30" customHeight="1">
      <c r="A17" s="380" t="s">
        <v>21</v>
      </c>
      <c r="B17" s="381"/>
      <c r="C17" s="381"/>
      <c r="D17" s="381"/>
      <c r="E17" s="381"/>
      <c r="F17" s="381"/>
      <c r="G17" s="381"/>
    </row>
    <row r="18" spans="1:7" ht="32.1" customHeight="1">
      <c r="A18" s="266"/>
      <c r="B18" s="266"/>
      <c r="C18" s="266"/>
      <c r="D18" s="266"/>
      <c r="E18" s="267" t="s">
        <v>554</v>
      </c>
      <c r="F18" s="374">
        <v>2019.1</v>
      </c>
      <c r="G18" s="374"/>
    </row>
    <row r="19" spans="1:7" ht="36.950000000000003" customHeight="1">
      <c r="A19" s="266"/>
      <c r="B19" s="266"/>
      <c r="C19" s="266"/>
      <c r="D19" s="266"/>
      <c r="E19" s="266"/>
      <c r="F19" s="266"/>
      <c r="G19" s="266"/>
    </row>
  </sheetData>
  <mergeCells count="10">
    <mergeCell ref="F18:G18"/>
    <mergeCell ref="A1:G1"/>
    <mergeCell ref="B3:C3"/>
    <mergeCell ref="B16:G16"/>
    <mergeCell ref="A17:G17"/>
    <mergeCell ref="B8:G9"/>
    <mergeCell ref="E3:G3"/>
    <mergeCell ref="D4:G4"/>
    <mergeCell ref="B5:G7"/>
    <mergeCell ref="B10:G13"/>
  </mergeCells>
  <phoneticPr fontId="25" type="noConversion"/>
  <pageMargins left="0.75" right="0.75" top="1" bottom="1" header="0.51" footer="0.5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C32"/>
  <sheetViews>
    <sheetView workbookViewId="0">
      <selection activeCell="G10" sqref="G10"/>
    </sheetView>
  </sheetViews>
  <sheetFormatPr defaultColWidth="9" defaultRowHeight="14.25"/>
  <cols>
    <col min="1" max="1" width="6" customWidth="1"/>
    <col min="2" max="2" width="49.125" customWidth="1"/>
    <col min="3" max="3" width="16.5" customWidth="1"/>
  </cols>
  <sheetData>
    <row r="1" spans="1:3" ht="22.5" customHeight="1">
      <c r="A1" s="251" t="s">
        <v>22</v>
      </c>
      <c r="B1" s="251" t="s">
        <v>23</v>
      </c>
      <c r="C1" s="251" t="s">
        <v>24</v>
      </c>
    </row>
    <row r="2" spans="1:3" ht="22.5" customHeight="1">
      <c r="A2" s="251">
        <v>1</v>
      </c>
      <c r="B2" s="251" t="s">
        <v>25</v>
      </c>
      <c r="C2" s="251" t="s">
        <v>26</v>
      </c>
    </row>
    <row r="3" spans="1:3" ht="22.5" customHeight="1">
      <c r="A3" s="251">
        <v>2</v>
      </c>
      <c r="B3" s="251" t="s">
        <v>27</v>
      </c>
      <c r="C3" s="251" t="s">
        <v>26</v>
      </c>
    </row>
    <row r="4" spans="1:3" ht="22.5" customHeight="1">
      <c r="A4" s="251">
        <v>3</v>
      </c>
      <c r="B4" s="251" t="s">
        <v>28</v>
      </c>
      <c r="C4" s="251" t="s">
        <v>26</v>
      </c>
    </row>
    <row r="5" spans="1:3" ht="21" customHeight="1">
      <c r="A5" s="251">
        <v>4</v>
      </c>
      <c r="B5" s="252" t="s">
        <v>29</v>
      </c>
      <c r="C5" s="251" t="s">
        <v>26</v>
      </c>
    </row>
    <row r="6" spans="1:3" ht="22.5" customHeight="1">
      <c r="A6" s="251">
        <v>5</v>
      </c>
      <c r="B6" s="251" t="s">
        <v>30</v>
      </c>
      <c r="C6" s="251" t="s">
        <v>26</v>
      </c>
    </row>
    <row r="7" spans="1:3" ht="22.5" customHeight="1">
      <c r="A7" s="251">
        <v>6</v>
      </c>
      <c r="B7" s="251" t="s">
        <v>31</v>
      </c>
      <c r="C7" s="251" t="s">
        <v>26</v>
      </c>
    </row>
    <row r="8" spans="1:3" ht="22.5" customHeight="1">
      <c r="A8" s="251">
        <v>7</v>
      </c>
      <c r="B8" s="251" t="s">
        <v>32</v>
      </c>
      <c r="C8" s="251" t="s">
        <v>33</v>
      </c>
    </row>
    <row r="9" spans="1:3" ht="22.5" customHeight="1">
      <c r="A9" s="251">
        <v>8</v>
      </c>
      <c r="B9" s="251" t="s">
        <v>34</v>
      </c>
      <c r="C9" s="251" t="s">
        <v>33</v>
      </c>
    </row>
    <row r="10" spans="1:3" ht="22.5" customHeight="1">
      <c r="A10" s="251">
        <v>9</v>
      </c>
      <c r="B10" s="251" t="s">
        <v>35</v>
      </c>
      <c r="C10" s="251" t="s">
        <v>36</v>
      </c>
    </row>
    <row r="11" spans="1:3" ht="22.5" customHeight="1">
      <c r="A11" s="251">
        <v>10</v>
      </c>
      <c r="B11" s="251" t="s">
        <v>37</v>
      </c>
      <c r="C11" s="251" t="s">
        <v>38</v>
      </c>
    </row>
    <row r="12" spans="1:3" ht="22.5" customHeight="1">
      <c r="A12" s="251">
        <v>11</v>
      </c>
      <c r="B12" s="251" t="s">
        <v>39</v>
      </c>
      <c r="C12" s="251" t="s">
        <v>38</v>
      </c>
    </row>
    <row r="13" spans="1:3" ht="22.5" customHeight="1">
      <c r="A13" s="251">
        <v>12</v>
      </c>
      <c r="B13" s="251" t="s">
        <v>40</v>
      </c>
      <c r="C13" s="251" t="s">
        <v>38</v>
      </c>
    </row>
    <row r="14" spans="1:3" ht="22.5" customHeight="1">
      <c r="A14" s="253">
        <v>13</v>
      </c>
      <c r="B14" s="253" t="s">
        <v>41</v>
      </c>
      <c r="C14" s="253" t="s">
        <v>42</v>
      </c>
    </row>
    <row r="15" spans="1:3" ht="22.5" customHeight="1">
      <c r="A15" s="253">
        <v>14</v>
      </c>
      <c r="B15" s="253" t="s">
        <v>43</v>
      </c>
      <c r="C15" s="253" t="s">
        <v>42</v>
      </c>
    </row>
    <row r="16" spans="1:3" ht="22.5" customHeight="1">
      <c r="A16" s="253">
        <v>15</v>
      </c>
      <c r="B16" s="253" t="s">
        <v>44</v>
      </c>
      <c r="C16" s="253" t="s">
        <v>42</v>
      </c>
    </row>
    <row r="17" spans="1:3" ht="22.5" customHeight="1">
      <c r="A17" s="253">
        <v>16</v>
      </c>
      <c r="B17" s="253" t="s">
        <v>45</v>
      </c>
      <c r="C17" s="253" t="s">
        <v>42</v>
      </c>
    </row>
    <row r="18" spans="1:3" ht="22.5" customHeight="1">
      <c r="A18" s="251">
        <v>17</v>
      </c>
      <c r="B18" s="251" t="s">
        <v>46</v>
      </c>
      <c r="C18" s="251" t="s">
        <v>47</v>
      </c>
    </row>
    <row r="19" spans="1:3" ht="22.5" customHeight="1">
      <c r="A19" s="251">
        <v>18</v>
      </c>
      <c r="B19" s="251" t="s">
        <v>48</v>
      </c>
      <c r="C19" s="251" t="s">
        <v>47</v>
      </c>
    </row>
    <row r="20" spans="1:3" ht="22.5" customHeight="1">
      <c r="A20" s="251">
        <v>19</v>
      </c>
      <c r="B20" s="251" t="s">
        <v>49</v>
      </c>
      <c r="C20" s="251" t="s">
        <v>47</v>
      </c>
    </row>
    <row r="21" spans="1:3" ht="22.5" customHeight="1">
      <c r="A21" s="251">
        <v>20</v>
      </c>
      <c r="B21" s="251" t="s">
        <v>50</v>
      </c>
      <c r="C21" s="251" t="s">
        <v>47</v>
      </c>
    </row>
    <row r="22" spans="1:3" ht="22.5" customHeight="1">
      <c r="A22" s="251">
        <v>21</v>
      </c>
      <c r="B22" s="11" t="s">
        <v>51</v>
      </c>
      <c r="C22" s="251" t="s">
        <v>47</v>
      </c>
    </row>
    <row r="23" spans="1:3" ht="22.5" customHeight="1">
      <c r="A23" s="251">
        <v>22</v>
      </c>
      <c r="B23" s="251" t="s">
        <v>52</v>
      </c>
      <c r="C23" s="251" t="s">
        <v>47</v>
      </c>
    </row>
    <row r="24" spans="1:3" ht="22.5" customHeight="1">
      <c r="A24" s="251">
        <v>23</v>
      </c>
      <c r="B24" s="251" t="s">
        <v>53</v>
      </c>
      <c r="C24" s="251" t="s">
        <v>47</v>
      </c>
    </row>
    <row r="25" spans="1:3" ht="22.5" customHeight="1">
      <c r="A25" s="251">
        <v>24</v>
      </c>
      <c r="B25" s="251" t="s">
        <v>54</v>
      </c>
      <c r="C25" s="251" t="s">
        <v>47</v>
      </c>
    </row>
    <row r="26" spans="1:3" ht="22.5" customHeight="1">
      <c r="A26" s="251">
        <v>25</v>
      </c>
      <c r="B26" s="251" t="s">
        <v>55</v>
      </c>
      <c r="C26" s="251" t="s">
        <v>47</v>
      </c>
    </row>
    <row r="27" spans="1:3">
      <c r="A27" s="403" t="s">
        <v>56</v>
      </c>
      <c r="B27" s="404"/>
      <c r="C27" s="404"/>
    </row>
    <row r="28" spans="1:3">
      <c r="A28" s="405"/>
      <c r="B28" s="405"/>
      <c r="C28" s="405"/>
    </row>
    <row r="29" spans="1:3">
      <c r="A29" s="405"/>
      <c r="B29" s="405"/>
      <c r="C29" s="405"/>
    </row>
    <row r="30" spans="1:3">
      <c r="A30" s="405"/>
      <c r="B30" s="405"/>
      <c r="C30" s="405"/>
    </row>
    <row r="31" spans="1:3">
      <c r="A31" s="405"/>
      <c r="B31" s="405"/>
      <c r="C31" s="405"/>
    </row>
    <row r="32" spans="1:3">
      <c r="A32" s="405"/>
      <c r="B32" s="405"/>
      <c r="C32" s="405"/>
    </row>
  </sheetData>
  <mergeCells count="1">
    <mergeCell ref="A27:C32"/>
  </mergeCells>
  <phoneticPr fontId="25" type="noConversion"/>
  <pageMargins left="0.75" right="0.75" top="1" bottom="1" header="0.5" footer="0.5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J59"/>
  <sheetViews>
    <sheetView workbookViewId="0">
      <selection activeCell="G37" sqref="G37:G50"/>
    </sheetView>
  </sheetViews>
  <sheetFormatPr defaultColWidth="9" defaultRowHeight="14.25"/>
  <cols>
    <col min="1" max="1" width="4.125" style="2" customWidth="1"/>
    <col min="2" max="2" width="6" style="2" customWidth="1"/>
    <col min="3" max="3" width="20.5" style="2" customWidth="1"/>
    <col min="4" max="4" width="4.375" style="181" customWidth="1"/>
    <col min="5" max="5" width="11" style="2" customWidth="1"/>
    <col min="6" max="6" width="2.375" style="2" customWidth="1"/>
    <col min="7" max="7" width="4.125" style="2" customWidth="1"/>
    <col min="8" max="8" width="26.125" style="2" customWidth="1"/>
    <col min="9" max="9" width="5.125" style="181" customWidth="1"/>
    <col min="10" max="10" width="11" style="2" customWidth="1"/>
    <col min="11" max="16384" width="9" style="2"/>
  </cols>
  <sheetData>
    <row r="1" spans="1:10" ht="22.5">
      <c r="A1" s="406" t="s">
        <v>57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0" ht="18" customHeight="1">
      <c r="A2" s="2" t="s">
        <v>58</v>
      </c>
      <c r="E2" s="2" t="s">
        <v>59</v>
      </c>
      <c r="I2" s="407" t="s">
        <v>60</v>
      </c>
      <c r="J2" s="407"/>
    </row>
    <row r="3" spans="1:10" ht="18" customHeight="1">
      <c r="A3" s="408" t="s">
        <v>61</v>
      </c>
      <c r="B3" s="409"/>
      <c r="C3" s="409"/>
      <c r="D3" s="182" t="s">
        <v>22</v>
      </c>
      <c r="E3" s="244" t="s">
        <v>62</v>
      </c>
      <c r="F3" s="245"/>
      <c r="G3" s="409" t="s">
        <v>61</v>
      </c>
      <c r="H3" s="409"/>
      <c r="I3" s="182" t="s">
        <v>22</v>
      </c>
      <c r="J3" s="244" t="s">
        <v>62</v>
      </c>
    </row>
    <row r="4" spans="1:10" ht="13.5" customHeight="1">
      <c r="A4" s="418" t="s">
        <v>63</v>
      </c>
      <c r="B4" s="419"/>
      <c r="C4" s="419"/>
      <c r="D4" s="416">
        <v>1</v>
      </c>
      <c r="E4" s="412">
        <f>E10+E25+E41+E45</f>
        <v>0</v>
      </c>
      <c r="F4" s="246"/>
      <c r="G4" s="417" t="s">
        <v>64</v>
      </c>
      <c r="H4" s="417"/>
      <c r="I4" s="195">
        <v>50</v>
      </c>
      <c r="J4" s="193">
        <f>SUM(J5:J10)</f>
        <v>0</v>
      </c>
    </row>
    <row r="5" spans="1:10" ht="13.5" customHeight="1">
      <c r="A5" s="418"/>
      <c r="B5" s="419"/>
      <c r="C5" s="419"/>
      <c r="D5" s="416"/>
      <c r="E5" s="413"/>
      <c r="F5" s="246"/>
      <c r="G5" s="420" t="s">
        <v>65</v>
      </c>
      <c r="H5" s="200" t="s">
        <v>66</v>
      </c>
      <c r="I5" s="195">
        <v>51</v>
      </c>
      <c r="J5" s="193"/>
    </row>
    <row r="6" spans="1:10" ht="13.5" customHeight="1">
      <c r="A6" s="414" t="s">
        <v>67</v>
      </c>
      <c r="B6" s="415"/>
      <c r="C6" s="415"/>
      <c r="D6" s="416">
        <v>2</v>
      </c>
      <c r="E6" s="412">
        <f>E10+E25+E41</f>
        <v>0</v>
      </c>
      <c r="F6" s="246"/>
      <c r="G6" s="420"/>
      <c r="H6" s="200" t="s">
        <v>68</v>
      </c>
      <c r="I6" s="195">
        <v>52</v>
      </c>
      <c r="J6" s="193"/>
    </row>
    <row r="7" spans="1:10" ht="13.5" customHeight="1">
      <c r="A7" s="414"/>
      <c r="B7" s="415"/>
      <c r="C7" s="415"/>
      <c r="D7" s="416"/>
      <c r="E7" s="413"/>
      <c r="F7" s="246"/>
      <c r="G7" s="420"/>
      <c r="H7" s="200" t="s">
        <v>69</v>
      </c>
      <c r="I7" s="195">
        <v>53</v>
      </c>
      <c r="J7" s="193"/>
    </row>
    <row r="8" spans="1:10" ht="13.5" customHeight="1">
      <c r="A8" s="414" t="s">
        <v>70</v>
      </c>
      <c r="B8" s="415"/>
      <c r="C8" s="415"/>
      <c r="D8" s="416">
        <v>3</v>
      </c>
      <c r="E8" s="412">
        <f>E10+E26+E27+E28+E29+E30+E31+E32+E33+E34+E35+E36+E37-E53</f>
        <v>0</v>
      </c>
      <c r="F8" s="246"/>
      <c r="G8" s="420"/>
      <c r="H8" s="200" t="s">
        <v>71</v>
      </c>
      <c r="I8" s="195">
        <v>54</v>
      </c>
      <c r="J8" s="193"/>
    </row>
    <row r="9" spans="1:10" ht="13.5" customHeight="1">
      <c r="A9" s="414"/>
      <c r="B9" s="415"/>
      <c r="C9" s="415"/>
      <c r="D9" s="416"/>
      <c r="E9" s="413"/>
      <c r="F9" s="246"/>
      <c r="G9" s="420"/>
      <c r="H9" s="200" t="s">
        <v>72</v>
      </c>
      <c r="I9" s="195">
        <v>55</v>
      </c>
      <c r="J9" s="193"/>
    </row>
    <row r="10" spans="1:10" ht="13.5" customHeight="1">
      <c r="A10" s="410" t="s">
        <v>73</v>
      </c>
      <c r="B10" s="411"/>
      <c r="C10" s="411"/>
      <c r="D10" s="186">
        <v>4</v>
      </c>
      <c r="E10" s="187">
        <f>E11+E15+E18+E22</f>
        <v>0</v>
      </c>
      <c r="F10" s="246"/>
      <c r="G10" s="420"/>
      <c r="H10" s="200" t="s">
        <v>74</v>
      </c>
      <c r="I10" s="195">
        <v>56</v>
      </c>
      <c r="J10" s="193"/>
    </row>
    <row r="11" spans="1:10" ht="13.5" customHeight="1">
      <c r="A11" s="423" t="s">
        <v>65</v>
      </c>
      <c r="B11" s="424" t="s">
        <v>75</v>
      </c>
      <c r="C11" s="188" t="s">
        <v>76</v>
      </c>
      <c r="D11" s="186">
        <v>5</v>
      </c>
      <c r="E11" s="187">
        <f>SUM(E12:E14)</f>
        <v>0</v>
      </c>
      <c r="F11" s="246"/>
      <c r="G11" s="417" t="s">
        <v>77</v>
      </c>
      <c r="H11" s="417"/>
      <c r="I11" s="195">
        <v>57</v>
      </c>
      <c r="J11" s="193">
        <f>J12+J13+J16+J17+J18+J19+J20+J21</f>
        <v>0</v>
      </c>
    </row>
    <row r="12" spans="1:10" ht="13.5" customHeight="1">
      <c r="A12" s="423"/>
      <c r="B12" s="424"/>
      <c r="C12" s="189" t="s">
        <v>78</v>
      </c>
      <c r="D12" s="186">
        <v>6</v>
      </c>
      <c r="E12" s="187"/>
      <c r="F12" s="246"/>
      <c r="G12" s="420" t="s">
        <v>65</v>
      </c>
      <c r="H12" s="201" t="s">
        <v>79</v>
      </c>
      <c r="I12" s="195">
        <v>58</v>
      </c>
      <c r="J12" s="193"/>
    </row>
    <row r="13" spans="1:10" ht="13.5" customHeight="1">
      <c r="A13" s="423"/>
      <c r="B13" s="424"/>
      <c r="C13" s="189" t="s">
        <v>80</v>
      </c>
      <c r="D13" s="186">
        <v>7</v>
      </c>
      <c r="E13" s="187"/>
      <c r="F13" s="246"/>
      <c r="G13" s="420"/>
      <c r="H13" s="201" t="s">
        <v>81</v>
      </c>
      <c r="I13" s="195">
        <v>59</v>
      </c>
      <c r="J13" s="193">
        <f>SUM(J14:J15)</f>
        <v>0</v>
      </c>
    </row>
    <row r="14" spans="1:10" ht="13.5" customHeight="1">
      <c r="A14" s="423"/>
      <c r="B14" s="424"/>
      <c r="C14" s="189" t="s">
        <v>82</v>
      </c>
      <c r="D14" s="186">
        <v>8</v>
      </c>
      <c r="E14" s="187"/>
      <c r="F14" s="246"/>
      <c r="G14" s="420"/>
      <c r="H14" s="201" t="s">
        <v>83</v>
      </c>
      <c r="I14" s="195">
        <v>60</v>
      </c>
      <c r="J14" s="193"/>
    </row>
    <row r="15" spans="1:10" ht="13.5" customHeight="1">
      <c r="A15" s="423"/>
      <c r="B15" s="424" t="s">
        <v>84</v>
      </c>
      <c r="C15" s="188" t="s">
        <v>76</v>
      </c>
      <c r="D15" s="186">
        <v>9</v>
      </c>
      <c r="E15" s="187">
        <f>SUM(E16:E17)</f>
        <v>0</v>
      </c>
      <c r="F15" s="246"/>
      <c r="G15" s="420"/>
      <c r="H15" s="201" t="s">
        <v>85</v>
      </c>
      <c r="I15" s="195">
        <v>61</v>
      </c>
      <c r="J15" s="193"/>
    </row>
    <row r="16" spans="1:10" ht="13.5" customHeight="1">
      <c r="A16" s="423"/>
      <c r="B16" s="424"/>
      <c r="C16" s="190" t="s">
        <v>86</v>
      </c>
      <c r="D16" s="186">
        <v>10</v>
      </c>
      <c r="E16" s="187"/>
      <c r="F16" s="246"/>
      <c r="G16" s="420"/>
      <c r="H16" s="202" t="s">
        <v>87</v>
      </c>
      <c r="I16" s="195">
        <v>62</v>
      </c>
      <c r="J16" s="193"/>
    </row>
    <row r="17" spans="1:10" ht="13.5" customHeight="1">
      <c r="A17" s="423"/>
      <c r="B17" s="424"/>
      <c r="C17" s="191" t="s">
        <v>88</v>
      </c>
      <c r="D17" s="186">
        <v>11</v>
      </c>
      <c r="E17" s="187"/>
      <c r="F17" s="246"/>
      <c r="G17" s="420"/>
      <c r="H17" s="203" t="s">
        <v>89</v>
      </c>
      <c r="I17" s="195">
        <v>63</v>
      </c>
      <c r="J17" s="193"/>
    </row>
    <row r="18" spans="1:10" ht="13.5" customHeight="1">
      <c r="A18" s="423"/>
      <c r="B18" s="424" t="s">
        <v>90</v>
      </c>
      <c r="C18" s="188" t="s">
        <v>76</v>
      </c>
      <c r="D18" s="186">
        <v>12</v>
      </c>
      <c r="E18" s="187">
        <f>SUM(E19:E21)</f>
        <v>0</v>
      </c>
      <c r="F18" s="246"/>
      <c r="G18" s="420"/>
      <c r="H18" s="204" t="s">
        <v>91</v>
      </c>
      <c r="I18" s="195">
        <v>64</v>
      </c>
      <c r="J18" s="193"/>
    </row>
    <row r="19" spans="1:10" ht="13.5" customHeight="1">
      <c r="A19" s="423"/>
      <c r="B19" s="424"/>
      <c r="C19" s="191" t="s">
        <v>92</v>
      </c>
      <c r="D19" s="186">
        <v>13</v>
      </c>
      <c r="E19" s="187"/>
      <c r="F19" s="246"/>
      <c r="G19" s="420"/>
      <c r="H19" s="205" t="s">
        <v>93</v>
      </c>
      <c r="I19" s="195">
        <v>65</v>
      </c>
      <c r="J19" s="193"/>
    </row>
    <row r="20" spans="1:10" ht="13.5" customHeight="1">
      <c r="A20" s="423"/>
      <c r="B20" s="424"/>
      <c r="C20" s="191" t="s">
        <v>94</v>
      </c>
      <c r="D20" s="186">
        <v>14</v>
      </c>
      <c r="E20" s="187"/>
      <c r="F20" s="246"/>
      <c r="G20" s="420"/>
      <c r="H20" s="205" t="s">
        <v>95</v>
      </c>
      <c r="I20" s="195">
        <v>66</v>
      </c>
      <c r="J20" s="193"/>
    </row>
    <row r="21" spans="1:10" ht="13.5" customHeight="1">
      <c r="A21" s="423"/>
      <c r="B21" s="424"/>
      <c r="C21" s="191" t="s">
        <v>96</v>
      </c>
      <c r="D21" s="186">
        <v>15</v>
      </c>
      <c r="E21" s="187"/>
      <c r="F21" s="246"/>
      <c r="G21" s="420"/>
      <c r="H21" s="202" t="s">
        <v>97</v>
      </c>
      <c r="I21" s="195">
        <v>67</v>
      </c>
      <c r="J21" s="193"/>
    </row>
    <row r="22" spans="1:10" ht="13.5" customHeight="1">
      <c r="A22" s="423"/>
      <c r="B22" s="425" t="s">
        <v>98</v>
      </c>
      <c r="C22" s="188" t="s">
        <v>76</v>
      </c>
      <c r="D22" s="186">
        <v>16</v>
      </c>
      <c r="E22" s="187">
        <f>SUM(E23:E24)</f>
        <v>0</v>
      </c>
      <c r="F22" s="246"/>
      <c r="G22" s="417" t="s">
        <v>99</v>
      </c>
      <c r="H22" s="417"/>
      <c r="I22" s="195">
        <v>68</v>
      </c>
      <c r="J22" s="193">
        <f>SUM(J23:J35)</f>
        <v>0</v>
      </c>
    </row>
    <row r="23" spans="1:10" ht="13.5" customHeight="1">
      <c r="A23" s="423"/>
      <c r="B23" s="425"/>
      <c r="C23" s="191" t="s">
        <v>100</v>
      </c>
      <c r="D23" s="186">
        <v>17</v>
      </c>
      <c r="E23" s="187"/>
      <c r="F23" s="246"/>
      <c r="G23" s="426" t="s">
        <v>65</v>
      </c>
      <c r="H23" s="200" t="s">
        <v>101</v>
      </c>
      <c r="I23" s="195">
        <v>69</v>
      </c>
      <c r="J23" s="193"/>
    </row>
    <row r="24" spans="1:10" ht="13.5" customHeight="1">
      <c r="A24" s="423"/>
      <c r="B24" s="425"/>
      <c r="C24" s="191" t="s">
        <v>102</v>
      </c>
      <c r="D24" s="186">
        <v>18</v>
      </c>
      <c r="E24" s="187"/>
      <c r="F24" s="246"/>
      <c r="G24" s="427"/>
      <c r="H24" s="200" t="s">
        <v>103</v>
      </c>
      <c r="I24" s="195">
        <v>70</v>
      </c>
      <c r="J24" s="193"/>
    </row>
    <row r="25" spans="1:10" ht="13.5" customHeight="1">
      <c r="A25" s="410" t="s">
        <v>104</v>
      </c>
      <c r="B25" s="411"/>
      <c r="C25" s="411"/>
      <c r="D25" s="186">
        <v>19</v>
      </c>
      <c r="E25" s="187">
        <f>SUM(E26:E40)</f>
        <v>0</v>
      </c>
      <c r="F25" s="246"/>
      <c r="G25" s="427"/>
      <c r="H25" s="200" t="s">
        <v>105</v>
      </c>
      <c r="I25" s="195">
        <v>71</v>
      </c>
      <c r="J25" s="193"/>
    </row>
    <row r="26" spans="1:10" ht="13.5" customHeight="1">
      <c r="A26" s="423" t="s">
        <v>65</v>
      </c>
      <c r="B26" s="422" t="s">
        <v>106</v>
      </c>
      <c r="C26" s="422"/>
      <c r="D26" s="186">
        <v>20</v>
      </c>
      <c r="E26" s="187"/>
      <c r="F26" s="246"/>
      <c r="G26" s="427"/>
      <c r="H26" s="200" t="s">
        <v>107</v>
      </c>
      <c r="I26" s="195">
        <v>72</v>
      </c>
      <c r="J26" s="193"/>
    </row>
    <row r="27" spans="1:10" ht="13.5" customHeight="1">
      <c r="A27" s="423"/>
      <c r="B27" s="421" t="s">
        <v>108</v>
      </c>
      <c r="C27" s="421"/>
      <c r="D27" s="186">
        <v>21</v>
      </c>
      <c r="E27" s="187"/>
      <c r="F27" s="246"/>
      <c r="G27" s="427"/>
      <c r="H27" s="205" t="s">
        <v>109</v>
      </c>
      <c r="I27" s="195">
        <v>73</v>
      </c>
      <c r="J27" s="193"/>
    </row>
    <row r="28" spans="1:10" ht="13.5" customHeight="1">
      <c r="A28" s="423"/>
      <c r="B28" s="421" t="s">
        <v>110</v>
      </c>
      <c r="C28" s="421"/>
      <c r="D28" s="186">
        <v>22</v>
      </c>
      <c r="E28" s="187"/>
      <c r="F28" s="246"/>
      <c r="G28" s="427"/>
      <c r="H28" s="205" t="s">
        <v>111</v>
      </c>
      <c r="I28" s="195">
        <v>74</v>
      </c>
      <c r="J28" s="193"/>
    </row>
    <row r="29" spans="1:10" ht="13.5" customHeight="1">
      <c r="A29" s="423"/>
      <c r="B29" s="421" t="s">
        <v>112</v>
      </c>
      <c r="C29" s="421"/>
      <c r="D29" s="186">
        <v>23</v>
      </c>
      <c r="E29" s="187"/>
      <c r="F29" s="246"/>
      <c r="G29" s="427"/>
      <c r="H29" s="200" t="s">
        <v>113</v>
      </c>
      <c r="I29" s="195">
        <v>75</v>
      </c>
      <c r="J29" s="193"/>
    </row>
    <row r="30" spans="1:10" ht="13.5" customHeight="1">
      <c r="A30" s="423"/>
      <c r="B30" s="421" t="s">
        <v>114</v>
      </c>
      <c r="C30" s="421"/>
      <c r="D30" s="186">
        <v>24</v>
      </c>
      <c r="E30" s="187"/>
      <c r="F30" s="246"/>
      <c r="G30" s="427"/>
      <c r="H30" s="200" t="s">
        <v>115</v>
      </c>
      <c r="I30" s="195">
        <v>76</v>
      </c>
      <c r="J30" s="193"/>
    </row>
    <row r="31" spans="1:10" ht="13.5" customHeight="1">
      <c r="A31" s="423"/>
      <c r="B31" s="421" t="s">
        <v>116</v>
      </c>
      <c r="C31" s="421"/>
      <c r="D31" s="186">
        <v>25</v>
      </c>
      <c r="E31" s="187"/>
      <c r="F31" s="246"/>
      <c r="G31" s="427"/>
      <c r="H31" s="200" t="s">
        <v>117</v>
      </c>
      <c r="I31" s="195">
        <v>77</v>
      </c>
      <c r="J31" s="193"/>
    </row>
    <row r="32" spans="1:10" ht="13.5" customHeight="1">
      <c r="A32" s="423"/>
      <c r="B32" s="421" t="s">
        <v>118</v>
      </c>
      <c r="C32" s="421"/>
      <c r="D32" s="186">
        <v>26</v>
      </c>
      <c r="E32" s="187"/>
      <c r="F32" s="246"/>
      <c r="G32" s="427"/>
      <c r="H32" s="205" t="s">
        <v>119</v>
      </c>
      <c r="I32" s="195">
        <v>78</v>
      </c>
      <c r="J32" s="193"/>
    </row>
    <row r="33" spans="1:10" ht="13.5" customHeight="1">
      <c r="A33" s="423"/>
      <c r="B33" s="421" t="s">
        <v>120</v>
      </c>
      <c r="C33" s="421"/>
      <c r="D33" s="186">
        <v>27</v>
      </c>
      <c r="E33" s="187"/>
      <c r="F33" s="246"/>
      <c r="G33" s="427"/>
      <c r="H33" s="205" t="s">
        <v>121</v>
      </c>
      <c r="I33" s="195">
        <v>79</v>
      </c>
      <c r="J33" s="193"/>
    </row>
    <row r="34" spans="1:10" ht="13.5" customHeight="1">
      <c r="A34" s="423"/>
      <c r="B34" s="421" t="s">
        <v>122</v>
      </c>
      <c r="C34" s="421"/>
      <c r="D34" s="186">
        <v>28</v>
      </c>
      <c r="E34" s="187"/>
      <c r="F34" s="246"/>
      <c r="G34" s="427"/>
      <c r="H34" s="205" t="s">
        <v>123</v>
      </c>
      <c r="I34" s="195">
        <v>80</v>
      </c>
      <c r="J34" s="193"/>
    </row>
    <row r="35" spans="1:10" ht="13.5" customHeight="1">
      <c r="A35" s="423"/>
      <c r="B35" s="421" t="s">
        <v>124</v>
      </c>
      <c r="C35" s="421"/>
      <c r="D35" s="186">
        <v>29</v>
      </c>
      <c r="E35" s="187"/>
      <c r="F35" s="246"/>
      <c r="G35" s="428"/>
      <c r="H35" s="200" t="s">
        <v>125</v>
      </c>
      <c r="I35" s="195">
        <v>81</v>
      </c>
      <c r="J35" s="193"/>
    </row>
    <row r="36" spans="1:10" ht="13.5" customHeight="1">
      <c r="A36" s="423"/>
      <c r="B36" s="421" t="s">
        <v>126</v>
      </c>
      <c r="C36" s="421"/>
      <c r="D36" s="186">
        <v>30</v>
      </c>
      <c r="E36" s="187"/>
      <c r="F36" s="246"/>
      <c r="G36" s="417" t="s">
        <v>127</v>
      </c>
      <c r="H36" s="417"/>
      <c r="I36" s="195">
        <v>82</v>
      </c>
      <c r="J36" s="193">
        <f>J37+J38+J39+J40+J45+J46+J47+J48+J49+J50</f>
        <v>0</v>
      </c>
    </row>
    <row r="37" spans="1:10" ht="13.5" customHeight="1">
      <c r="A37" s="423"/>
      <c r="B37" s="421" t="s">
        <v>128</v>
      </c>
      <c r="C37" s="421"/>
      <c r="D37" s="186">
        <v>31</v>
      </c>
      <c r="E37" s="187"/>
      <c r="F37" s="246"/>
      <c r="G37" s="420" t="s">
        <v>65</v>
      </c>
      <c r="H37" s="200" t="s">
        <v>129</v>
      </c>
      <c r="I37" s="195">
        <v>83</v>
      </c>
      <c r="J37" s="193"/>
    </row>
    <row r="38" spans="1:10" ht="13.5" customHeight="1">
      <c r="A38" s="423"/>
      <c r="B38" s="421" t="s">
        <v>130</v>
      </c>
      <c r="C38" s="421"/>
      <c r="D38" s="186">
        <v>32</v>
      </c>
      <c r="E38" s="187"/>
      <c r="F38" s="246"/>
      <c r="G38" s="420"/>
      <c r="H38" s="200" t="s">
        <v>131</v>
      </c>
      <c r="I38" s="195">
        <v>84</v>
      </c>
      <c r="J38" s="193"/>
    </row>
    <row r="39" spans="1:10" ht="13.5" customHeight="1">
      <c r="A39" s="423"/>
      <c r="B39" s="421" t="s">
        <v>132</v>
      </c>
      <c r="C39" s="421"/>
      <c r="D39" s="186">
        <v>33</v>
      </c>
      <c r="E39" s="187"/>
      <c r="F39" s="246"/>
      <c r="G39" s="420"/>
      <c r="H39" s="200" t="s">
        <v>133</v>
      </c>
      <c r="I39" s="195">
        <v>85</v>
      </c>
      <c r="J39" s="193"/>
    </row>
    <row r="40" spans="1:10" ht="13.5" customHeight="1">
      <c r="A40" s="423"/>
      <c r="B40" s="421" t="s">
        <v>134</v>
      </c>
      <c r="C40" s="421"/>
      <c r="D40" s="186">
        <v>34</v>
      </c>
      <c r="E40" s="187"/>
      <c r="F40" s="246"/>
      <c r="G40" s="420"/>
      <c r="H40" s="200" t="s">
        <v>135</v>
      </c>
      <c r="I40" s="195">
        <v>86</v>
      </c>
      <c r="J40" s="193">
        <f>SUM(J41:J44)</f>
        <v>0</v>
      </c>
    </row>
    <row r="41" spans="1:10" ht="13.5" customHeight="1">
      <c r="A41" s="436" t="s">
        <v>136</v>
      </c>
      <c r="B41" s="437"/>
      <c r="C41" s="437"/>
      <c r="D41" s="192">
        <v>35</v>
      </c>
      <c r="E41" s="193">
        <f>SUM(E42:E44)</f>
        <v>0</v>
      </c>
      <c r="F41" s="246"/>
      <c r="G41" s="420"/>
      <c r="H41" s="206" t="s">
        <v>137</v>
      </c>
      <c r="I41" s="195">
        <v>87</v>
      </c>
      <c r="J41" s="193"/>
    </row>
    <row r="42" spans="1:10" ht="13.5" customHeight="1">
      <c r="A42" s="430" t="s">
        <v>65</v>
      </c>
      <c r="B42" s="435" t="s">
        <v>65</v>
      </c>
      <c r="C42" s="194" t="s">
        <v>138</v>
      </c>
      <c r="D42" s="192">
        <v>36</v>
      </c>
      <c r="E42" s="193"/>
      <c r="F42" s="246"/>
      <c r="G42" s="420"/>
      <c r="H42" s="207" t="s">
        <v>139</v>
      </c>
      <c r="I42" s="195">
        <v>88</v>
      </c>
      <c r="J42" s="193"/>
    </row>
    <row r="43" spans="1:10" ht="13.5" customHeight="1">
      <c r="A43" s="430"/>
      <c r="B43" s="435"/>
      <c r="C43" s="194" t="s">
        <v>140</v>
      </c>
      <c r="D43" s="192">
        <v>37</v>
      </c>
      <c r="E43" s="193"/>
      <c r="F43" s="246"/>
      <c r="G43" s="420"/>
      <c r="H43" s="207" t="s">
        <v>141</v>
      </c>
      <c r="I43" s="195">
        <v>89</v>
      </c>
      <c r="J43" s="193"/>
    </row>
    <row r="44" spans="1:10" ht="13.5" customHeight="1">
      <c r="A44" s="430"/>
      <c r="B44" s="435"/>
      <c r="C44" s="194" t="s">
        <v>142</v>
      </c>
      <c r="D44" s="192">
        <v>38</v>
      </c>
      <c r="E44" s="193"/>
      <c r="F44" s="246"/>
      <c r="G44" s="420"/>
      <c r="H44" s="207" t="s">
        <v>143</v>
      </c>
      <c r="I44" s="195">
        <v>90</v>
      </c>
      <c r="J44" s="193"/>
    </row>
    <row r="45" spans="1:10" ht="13.5" customHeight="1">
      <c r="A45" s="436" t="s">
        <v>144</v>
      </c>
      <c r="B45" s="437"/>
      <c r="C45" s="437"/>
      <c r="D45" s="192">
        <v>39</v>
      </c>
      <c r="E45" s="193">
        <f>SUM(E46:E50)</f>
        <v>0</v>
      </c>
      <c r="F45" s="246"/>
      <c r="G45" s="420"/>
      <c r="H45" s="205" t="s">
        <v>145</v>
      </c>
      <c r="I45" s="195">
        <v>91</v>
      </c>
      <c r="J45" s="193"/>
    </row>
    <row r="46" spans="1:10" ht="13.5" customHeight="1">
      <c r="A46" s="430" t="s">
        <v>65</v>
      </c>
      <c r="B46" s="434" t="s">
        <v>146</v>
      </c>
      <c r="C46" s="434"/>
      <c r="D46" s="192">
        <v>40</v>
      </c>
      <c r="E46" s="193"/>
      <c r="F46" s="246"/>
      <c r="G46" s="420"/>
      <c r="H46" s="205" t="s">
        <v>147</v>
      </c>
      <c r="I46" s="195">
        <v>92</v>
      </c>
      <c r="J46" s="193"/>
    </row>
    <row r="47" spans="1:10" ht="13.5" customHeight="1">
      <c r="A47" s="430"/>
      <c r="B47" s="434" t="s">
        <v>148</v>
      </c>
      <c r="C47" s="434"/>
      <c r="D47" s="192">
        <v>41</v>
      </c>
      <c r="E47" s="193"/>
      <c r="F47" s="246"/>
      <c r="G47" s="420"/>
      <c r="H47" s="200" t="s">
        <v>149</v>
      </c>
      <c r="I47" s="195">
        <v>93</v>
      </c>
      <c r="J47" s="193"/>
    </row>
    <row r="48" spans="1:10" ht="13.5" customHeight="1">
      <c r="A48" s="430"/>
      <c r="B48" s="434" t="s">
        <v>150</v>
      </c>
      <c r="C48" s="434"/>
      <c r="D48" s="192">
        <v>42</v>
      </c>
      <c r="E48" s="193"/>
      <c r="F48" s="246"/>
      <c r="G48" s="420"/>
      <c r="H48" s="200" t="s">
        <v>151</v>
      </c>
      <c r="I48" s="195">
        <v>94</v>
      </c>
      <c r="J48" s="193"/>
    </row>
    <row r="49" spans="1:10" ht="13.5" customHeight="1">
      <c r="A49" s="430"/>
      <c r="B49" s="434" t="s">
        <v>152</v>
      </c>
      <c r="C49" s="434"/>
      <c r="D49" s="192">
        <v>43</v>
      </c>
      <c r="E49" s="193"/>
      <c r="F49" s="246"/>
      <c r="G49" s="420"/>
      <c r="H49" s="206" t="s">
        <v>153</v>
      </c>
      <c r="I49" s="195">
        <v>95</v>
      </c>
      <c r="J49" s="193"/>
    </row>
    <row r="50" spans="1:10" ht="13.5" customHeight="1">
      <c r="A50" s="430"/>
      <c r="B50" s="434" t="s">
        <v>154</v>
      </c>
      <c r="C50" s="434"/>
      <c r="D50" s="192">
        <v>44</v>
      </c>
      <c r="E50" s="193"/>
      <c r="F50" s="246"/>
      <c r="G50" s="420"/>
      <c r="H50" s="206" t="s">
        <v>155</v>
      </c>
      <c r="I50" s="195">
        <v>96</v>
      </c>
      <c r="J50" s="193"/>
    </row>
    <row r="51" spans="1:10" ht="13.5" customHeight="1">
      <c r="A51" s="432" t="s">
        <v>156</v>
      </c>
      <c r="B51" s="433"/>
      <c r="C51" s="433"/>
      <c r="D51" s="444">
        <v>45</v>
      </c>
      <c r="E51" s="412">
        <f>E53+E54+J4+J11+J22+J36+J51</f>
        <v>0</v>
      </c>
      <c r="F51" s="246"/>
      <c r="G51" s="417" t="s">
        <v>157</v>
      </c>
      <c r="H51" s="417"/>
      <c r="I51" s="195">
        <v>97</v>
      </c>
      <c r="J51" s="193">
        <f>SUM(J52:J53)</f>
        <v>0</v>
      </c>
    </row>
    <row r="52" spans="1:10" ht="13.5" customHeight="1">
      <c r="A52" s="432"/>
      <c r="B52" s="433"/>
      <c r="C52" s="433"/>
      <c r="D52" s="444"/>
      <c r="E52" s="413"/>
      <c r="F52" s="246"/>
      <c r="G52" s="426" t="s">
        <v>65</v>
      </c>
      <c r="H52" s="201" t="s">
        <v>158</v>
      </c>
      <c r="I52" s="195">
        <v>98</v>
      </c>
      <c r="J52" s="193"/>
    </row>
    <row r="53" spans="1:10" ht="13.5" customHeight="1">
      <c r="A53" s="441" t="s">
        <v>159</v>
      </c>
      <c r="B53" s="442"/>
      <c r="C53" s="442"/>
      <c r="D53" s="195">
        <v>46</v>
      </c>
      <c r="E53" s="193"/>
      <c r="F53" s="246"/>
      <c r="G53" s="427"/>
      <c r="H53" s="201" t="s">
        <v>160</v>
      </c>
      <c r="I53" s="195">
        <v>99</v>
      </c>
      <c r="J53" s="193">
        <f>J54+J55</f>
        <v>0</v>
      </c>
    </row>
    <row r="54" spans="1:10" ht="13.5" customHeight="1">
      <c r="A54" s="438" t="s">
        <v>161</v>
      </c>
      <c r="B54" s="417"/>
      <c r="C54" s="417"/>
      <c r="D54" s="195">
        <v>47</v>
      </c>
      <c r="E54" s="193">
        <f>SUM(E55:E56)</f>
        <v>0</v>
      </c>
      <c r="F54" s="246"/>
      <c r="G54" s="427"/>
      <c r="H54" s="206" t="s">
        <v>162</v>
      </c>
      <c r="I54" s="195">
        <v>100</v>
      </c>
      <c r="J54" s="193"/>
    </row>
    <row r="55" spans="1:10" ht="13.5" customHeight="1">
      <c r="A55" s="430" t="s">
        <v>65</v>
      </c>
      <c r="B55" s="443" t="s">
        <v>163</v>
      </c>
      <c r="C55" s="443"/>
      <c r="D55" s="195">
        <v>48</v>
      </c>
      <c r="E55" s="193"/>
      <c r="F55" s="246"/>
      <c r="G55" s="428"/>
      <c r="H55" s="206" t="s">
        <v>164</v>
      </c>
      <c r="I55" s="195">
        <v>101</v>
      </c>
      <c r="J55" s="193"/>
    </row>
    <row r="56" spans="1:10" ht="13.5" customHeight="1">
      <c r="A56" s="439"/>
      <c r="B56" s="440" t="s">
        <v>165</v>
      </c>
      <c r="C56" s="440"/>
      <c r="D56" s="247">
        <v>49</v>
      </c>
      <c r="E56" s="248"/>
      <c r="F56" s="249"/>
      <c r="G56" s="446" t="s">
        <v>166</v>
      </c>
      <c r="H56" s="446"/>
      <c r="I56" s="247">
        <v>102</v>
      </c>
      <c r="J56" s="250">
        <f>E4-E51</f>
        <v>0</v>
      </c>
    </row>
    <row r="57" spans="1:10" ht="22.5" customHeight="1">
      <c r="A57" s="431" t="s">
        <v>167</v>
      </c>
      <c r="B57" s="431"/>
      <c r="C57" s="431"/>
      <c r="D57" s="431"/>
      <c r="E57" s="431"/>
      <c r="F57" s="431"/>
      <c r="G57" s="431"/>
      <c r="H57" s="431"/>
      <c r="I57" s="431"/>
      <c r="J57" s="431"/>
    </row>
    <row r="58" spans="1:10" ht="31.5" customHeight="1">
      <c r="A58" s="431"/>
      <c r="B58" s="431"/>
      <c r="C58" s="431"/>
      <c r="D58" s="431"/>
      <c r="E58" s="431"/>
      <c r="F58" s="431"/>
      <c r="G58" s="431"/>
      <c r="H58" s="431"/>
      <c r="I58" s="431"/>
      <c r="J58" s="431"/>
    </row>
    <row r="59" spans="1:10" customFormat="1" ht="21" customHeight="1">
      <c r="A59" s="429" t="s">
        <v>168</v>
      </c>
      <c r="B59" s="429"/>
      <c r="C59" s="429"/>
      <c r="D59" s="445" t="s">
        <v>169</v>
      </c>
      <c r="E59" s="445"/>
      <c r="F59" s="445"/>
      <c r="G59" s="445"/>
      <c r="H59" s="447" t="s">
        <v>170</v>
      </c>
      <c r="I59" s="447"/>
      <c r="J59" s="447"/>
    </row>
  </sheetData>
  <mergeCells count="69">
    <mergeCell ref="G52:G55"/>
    <mergeCell ref="D51:D52"/>
    <mergeCell ref="G51:H51"/>
    <mergeCell ref="D59:G59"/>
    <mergeCell ref="G56:H56"/>
    <mergeCell ref="H59:J59"/>
    <mergeCell ref="A55:A56"/>
    <mergeCell ref="E51:E52"/>
    <mergeCell ref="B56:C56"/>
    <mergeCell ref="A53:C53"/>
    <mergeCell ref="B55:C55"/>
    <mergeCell ref="B36:C36"/>
    <mergeCell ref="B38:C38"/>
    <mergeCell ref="B33:C33"/>
    <mergeCell ref="B27:C27"/>
    <mergeCell ref="A54:C54"/>
    <mergeCell ref="A45:C45"/>
    <mergeCell ref="B50:C50"/>
    <mergeCell ref="B46:C46"/>
    <mergeCell ref="B34:C34"/>
    <mergeCell ref="B28:C28"/>
    <mergeCell ref="B31:C31"/>
    <mergeCell ref="B32:C32"/>
    <mergeCell ref="B30:C30"/>
    <mergeCell ref="G36:H36"/>
    <mergeCell ref="A59:C59"/>
    <mergeCell ref="A46:A50"/>
    <mergeCell ref="A57:J58"/>
    <mergeCell ref="A42:A44"/>
    <mergeCell ref="A51:C52"/>
    <mergeCell ref="G37:G50"/>
    <mergeCell ref="B47:C47"/>
    <mergeCell ref="B48:C48"/>
    <mergeCell ref="B49:C49"/>
    <mergeCell ref="B42:B44"/>
    <mergeCell ref="B40:C40"/>
    <mergeCell ref="A41:C41"/>
    <mergeCell ref="A26:A40"/>
    <mergeCell ref="B37:C37"/>
    <mergeCell ref="B39:C39"/>
    <mergeCell ref="G12:G21"/>
    <mergeCell ref="B29:C29"/>
    <mergeCell ref="A25:C25"/>
    <mergeCell ref="B26:C26"/>
    <mergeCell ref="A11:A24"/>
    <mergeCell ref="G11:H11"/>
    <mergeCell ref="B18:B21"/>
    <mergeCell ref="B11:B14"/>
    <mergeCell ref="B15:B17"/>
    <mergeCell ref="B22:B24"/>
    <mergeCell ref="G22:H22"/>
    <mergeCell ref="G23:G35"/>
    <mergeCell ref="B35:C35"/>
    <mergeCell ref="A1:J1"/>
    <mergeCell ref="I2:J2"/>
    <mergeCell ref="A3:C3"/>
    <mergeCell ref="G3:H3"/>
    <mergeCell ref="A10:C10"/>
    <mergeCell ref="E6:E7"/>
    <mergeCell ref="E8:E9"/>
    <mergeCell ref="A8:C9"/>
    <mergeCell ref="D6:D7"/>
    <mergeCell ref="D8:D9"/>
    <mergeCell ref="G4:H4"/>
    <mergeCell ref="A4:C5"/>
    <mergeCell ref="D4:D5"/>
    <mergeCell ref="E4:E5"/>
    <mergeCell ref="G5:G10"/>
    <mergeCell ref="A6:C7"/>
  </mergeCells>
  <phoneticPr fontId="25" type="noConversion"/>
  <pageMargins left="0.81" right="0.24" top="0.52" bottom="0.17" header="0.51" footer="0.23"/>
  <pageSetup paperSize="9" scale="90" orientation="portrait" horizontalDpi="180" verticalDpi="180"/>
  <headerFooter scaleWithDoc="0"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J59"/>
  <sheetViews>
    <sheetView workbookViewId="0">
      <selection activeCell="M41" sqref="M41"/>
    </sheetView>
  </sheetViews>
  <sheetFormatPr defaultColWidth="9" defaultRowHeight="14.25"/>
  <cols>
    <col min="1" max="1" width="4.125" style="2" customWidth="1"/>
    <col min="2" max="2" width="6" style="2" customWidth="1"/>
    <col min="3" max="3" width="20.5" style="2" customWidth="1"/>
    <col min="4" max="4" width="4.375" style="181" customWidth="1"/>
    <col min="5" max="5" width="11" style="2" customWidth="1"/>
    <col min="6" max="6" width="2.375" style="2" customWidth="1"/>
    <col min="7" max="7" width="4.125" style="2" customWidth="1"/>
    <col min="8" max="8" width="26.125" style="2" customWidth="1"/>
    <col min="9" max="9" width="5.125" style="181" customWidth="1"/>
    <col min="10" max="10" width="11" style="2" customWidth="1"/>
    <col min="11" max="16384" width="9" style="2"/>
  </cols>
  <sheetData>
    <row r="1" spans="1:10" ht="22.5">
      <c r="A1" s="406" t="s">
        <v>171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0" ht="18" customHeight="1">
      <c r="A2" s="2" t="s">
        <v>58</v>
      </c>
      <c r="E2" s="2" t="s">
        <v>59</v>
      </c>
      <c r="I2" s="407" t="s">
        <v>60</v>
      </c>
      <c r="J2" s="407"/>
    </row>
    <row r="3" spans="1:10" ht="18" customHeight="1">
      <c r="A3" s="448" t="s">
        <v>61</v>
      </c>
      <c r="B3" s="448"/>
      <c r="C3" s="408"/>
      <c r="D3" s="182" t="s">
        <v>22</v>
      </c>
      <c r="E3" s="244" t="s">
        <v>62</v>
      </c>
      <c r="F3" s="245"/>
      <c r="G3" s="449" t="s">
        <v>61</v>
      </c>
      <c r="H3" s="408"/>
      <c r="I3" s="182" t="s">
        <v>22</v>
      </c>
      <c r="J3" s="244" t="s">
        <v>62</v>
      </c>
    </row>
    <row r="4" spans="1:10" ht="13.5" customHeight="1">
      <c r="A4" s="460" t="s">
        <v>63</v>
      </c>
      <c r="B4" s="460"/>
      <c r="C4" s="461"/>
      <c r="D4" s="457">
        <v>1</v>
      </c>
      <c r="E4" s="451">
        <f>E10+E25+E41+E45</f>
        <v>250.25</v>
      </c>
      <c r="F4" s="246"/>
      <c r="G4" s="459" t="s">
        <v>64</v>
      </c>
      <c r="H4" s="438"/>
      <c r="I4" s="195">
        <v>50</v>
      </c>
      <c r="J4" s="193">
        <f>SUM(J5:J10)</f>
        <v>0</v>
      </c>
    </row>
    <row r="5" spans="1:10" ht="13.5" customHeight="1">
      <c r="A5" s="462"/>
      <c r="B5" s="462"/>
      <c r="C5" s="463"/>
      <c r="D5" s="458"/>
      <c r="E5" s="452"/>
      <c r="F5" s="246"/>
      <c r="G5" s="426" t="s">
        <v>65</v>
      </c>
      <c r="H5" s="200" t="s">
        <v>66</v>
      </c>
      <c r="I5" s="195">
        <v>51</v>
      </c>
      <c r="J5" s="193"/>
    </row>
    <row r="6" spans="1:10" ht="13.5" customHeight="1">
      <c r="A6" s="453" t="s">
        <v>67</v>
      </c>
      <c r="B6" s="453"/>
      <c r="C6" s="454"/>
      <c r="D6" s="457">
        <v>2</v>
      </c>
      <c r="E6" s="451">
        <f>E10+E25+E41</f>
        <v>250.25</v>
      </c>
      <c r="F6" s="246"/>
      <c r="G6" s="427"/>
      <c r="H6" s="200" t="s">
        <v>68</v>
      </c>
      <c r="I6" s="195">
        <v>52</v>
      </c>
      <c r="J6" s="193"/>
    </row>
    <row r="7" spans="1:10" ht="13.5" customHeight="1">
      <c r="A7" s="455"/>
      <c r="B7" s="455"/>
      <c r="C7" s="456"/>
      <c r="D7" s="458"/>
      <c r="E7" s="452"/>
      <c r="F7" s="246"/>
      <c r="G7" s="427"/>
      <c r="H7" s="200" t="s">
        <v>69</v>
      </c>
      <c r="I7" s="195">
        <v>53</v>
      </c>
      <c r="J7" s="193"/>
    </row>
    <row r="8" spans="1:10" ht="13.5" customHeight="1">
      <c r="A8" s="453" t="s">
        <v>70</v>
      </c>
      <c r="B8" s="453"/>
      <c r="C8" s="454"/>
      <c r="D8" s="457">
        <v>3</v>
      </c>
      <c r="E8" s="451">
        <f>E10+E26+E27+E28+E29+E30+E31+E32+E33+E34+E35+E36+E37-E53</f>
        <v>198.41</v>
      </c>
      <c r="F8" s="246"/>
      <c r="G8" s="427"/>
      <c r="H8" s="200" t="s">
        <v>71</v>
      </c>
      <c r="I8" s="195">
        <v>54</v>
      </c>
      <c r="J8" s="193"/>
    </row>
    <row r="9" spans="1:10" ht="13.5" customHeight="1">
      <c r="A9" s="455"/>
      <c r="B9" s="455"/>
      <c r="C9" s="456"/>
      <c r="D9" s="458"/>
      <c r="E9" s="452"/>
      <c r="F9" s="246"/>
      <c r="G9" s="427"/>
      <c r="H9" s="200" t="s">
        <v>72</v>
      </c>
      <c r="I9" s="195">
        <v>55</v>
      </c>
      <c r="J9" s="193"/>
    </row>
    <row r="10" spans="1:10" ht="13.5" customHeight="1">
      <c r="A10" s="450" t="s">
        <v>73</v>
      </c>
      <c r="B10" s="450"/>
      <c r="C10" s="410"/>
      <c r="D10" s="186">
        <v>4</v>
      </c>
      <c r="E10" s="187">
        <f>E11+E15+E18+E22</f>
        <v>250.25</v>
      </c>
      <c r="F10" s="246"/>
      <c r="G10" s="428"/>
      <c r="H10" s="200" t="s">
        <v>74</v>
      </c>
      <c r="I10" s="195">
        <v>56</v>
      </c>
      <c r="J10" s="193"/>
    </row>
    <row r="11" spans="1:10" ht="13.5" customHeight="1">
      <c r="A11" s="468" t="s">
        <v>65</v>
      </c>
      <c r="B11" s="471" t="s">
        <v>75</v>
      </c>
      <c r="C11" s="188" t="s">
        <v>76</v>
      </c>
      <c r="D11" s="186">
        <v>5</v>
      </c>
      <c r="E11" s="187">
        <f>SUM(E12:E14)</f>
        <v>195.07</v>
      </c>
      <c r="F11" s="246"/>
      <c r="G11" s="459" t="s">
        <v>77</v>
      </c>
      <c r="H11" s="438"/>
      <c r="I11" s="195">
        <v>57</v>
      </c>
      <c r="J11" s="193">
        <f>J12+J13+J16+J17+J18+J19+J20+J21</f>
        <v>0</v>
      </c>
    </row>
    <row r="12" spans="1:10" ht="13.5" customHeight="1">
      <c r="A12" s="469"/>
      <c r="B12" s="472"/>
      <c r="C12" s="189" t="s">
        <v>78</v>
      </c>
      <c r="D12" s="186">
        <v>6</v>
      </c>
      <c r="E12" s="187"/>
      <c r="F12" s="246"/>
      <c r="G12" s="426" t="s">
        <v>65</v>
      </c>
      <c r="H12" s="201" t="s">
        <v>79</v>
      </c>
      <c r="I12" s="195">
        <v>58</v>
      </c>
      <c r="J12" s="193"/>
    </row>
    <row r="13" spans="1:10" ht="13.5" customHeight="1">
      <c r="A13" s="469"/>
      <c r="B13" s="472"/>
      <c r="C13" s="189" t="s">
        <v>80</v>
      </c>
      <c r="D13" s="186">
        <v>7</v>
      </c>
      <c r="E13" s="187">
        <v>101.73</v>
      </c>
      <c r="F13" s="246"/>
      <c r="G13" s="427"/>
      <c r="H13" s="201" t="s">
        <v>81</v>
      </c>
      <c r="I13" s="195">
        <v>59</v>
      </c>
      <c r="J13" s="193">
        <f>SUM(J14:J15)</f>
        <v>0</v>
      </c>
    </row>
    <row r="14" spans="1:10" ht="13.5" customHeight="1">
      <c r="A14" s="469"/>
      <c r="B14" s="473"/>
      <c r="C14" s="189" t="s">
        <v>82</v>
      </c>
      <c r="D14" s="186">
        <v>8</v>
      </c>
      <c r="E14" s="187">
        <v>93.34</v>
      </c>
      <c r="F14" s="246"/>
      <c r="G14" s="427"/>
      <c r="H14" s="201" t="s">
        <v>83</v>
      </c>
      <c r="I14" s="195">
        <v>60</v>
      </c>
      <c r="J14" s="193"/>
    </row>
    <row r="15" spans="1:10" ht="13.5" customHeight="1">
      <c r="A15" s="469"/>
      <c r="B15" s="471" t="s">
        <v>84</v>
      </c>
      <c r="C15" s="188" t="s">
        <v>76</v>
      </c>
      <c r="D15" s="186">
        <v>9</v>
      </c>
      <c r="E15" s="187">
        <f>SUM(E16:E17)</f>
        <v>31.7</v>
      </c>
      <c r="F15" s="246"/>
      <c r="G15" s="427"/>
      <c r="H15" s="201" t="s">
        <v>85</v>
      </c>
      <c r="I15" s="195">
        <v>61</v>
      </c>
      <c r="J15" s="193"/>
    </row>
    <row r="16" spans="1:10" ht="13.5" customHeight="1">
      <c r="A16" s="469"/>
      <c r="B16" s="472"/>
      <c r="C16" s="190" t="s">
        <v>86</v>
      </c>
      <c r="D16" s="186">
        <v>10</v>
      </c>
      <c r="E16" s="187"/>
      <c r="F16" s="246"/>
      <c r="G16" s="427"/>
      <c r="H16" s="202" t="s">
        <v>87</v>
      </c>
      <c r="I16" s="195">
        <v>62</v>
      </c>
      <c r="J16" s="193"/>
    </row>
    <row r="17" spans="1:10" ht="13.5" customHeight="1">
      <c r="A17" s="469"/>
      <c r="B17" s="473"/>
      <c r="C17" s="191" t="s">
        <v>88</v>
      </c>
      <c r="D17" s="186">
        <v>11</v>
      </c>
      <c r="E17" s="187">
        <v>31.7</v>
      </c>
      <c r="F17" s="246"/>
      <c r="G17" s="427"/>
      <c r="H17" s="203" t="s">
        <v>89</v>
      </c>
      <c r="I17" s="195">
        <v>63</v>
      </c>
      <c r="J17" s="193"/>
    </row>
    <row r="18" spans="1:10" ht="13.5" customHeight="1">
      <c r="A18" s="469"/>
      <c r="B18" s="471" t="s">
        <v>90</v>
      </c>
      <c r="C18" s="188" t="s">
        <v>76</v>
      </c>
      <c r="D18" s="186">
        <v>12</v>
      </c>
      <c r="E18" s="187">
        <f>SUM(E19:E21)</f>
        <v>22.11</v>
      </c>
      <c r="F18" s="246"/>
      <c r="G18" s="427"/>
      <c r="H18" s="204" t="s">
        <v>91</v>
      </c>
      <c r="I18" s="195">
        <v>64</v>
      </c>
      <c r="J18" s="193"/>
    </row>
    <row r="19" spans="1:10" ht="13.5" customHeight="1">
      <c r="A19" s="469"/>
      <c r="B19" s="472"/>
      <c r="C19" s="191" t="s">
        <v>92</v>
      </c>
      <c r="D19" s="186">
        <v>13</v>
      </c>
      <c r="E19" s="187"/>
      <c r="F19" s="246"/>
      <c r="G19" s="427"/>
      <c r="H19" s="205" t="s">
        <v>93</v>
      </c>
      <c r="I19" s="195">
        <v>65</v>
      </c>
      <c r="J19" s="193"/>
    </row>
    <row r="20" spans="1:10" ht="13.5" customHeight="1">
      <c r="A20" s="469"/>
      <c r="B20" s="472"/>
      <c r="C20" s="191" t="s">
        <v>94</v>
      </c>
      <c r="D20" s="186">
        <v>14</v>
      </c>
      <c r="E20" s="187"/>
      <c r="F20" s="246"/>
      <c r="G20" s="427"/>
      <c r="H20" s="205" t="s">
        <v>95</v>
      </c>
      <c r="I20" s="195">
        <v>66</v>
      </c>
      <c r="J20" s="193"/>
    </row>
    <row r="21" spans="1:10" ht="13.5" customHeight="1">
      <c r="A21" s="469"/>
      <c r="B21" s="473"/>
      <c r="C21" s="191" t="s">
        <v>96</v>
      </c>
      <c r="D21" s="186">
        <v>15</v>
      </c>
      <c r="E21" s="187">
        <v>22.11</v>
      </c>
      <c r="F21" s="246"/>
      <c r="G21" s="428"/>
      <c r="H21" s="202" t="s">
        <v>97</v>
      </c>
      <c r="I21" s="195">
        <v>67</v>
      </c>
      <c r="J21" s="193"/>
    </row>
    <row r="22" spans="1:10" ht="13.5" customHeight="1">
      <c r="A22" s="469"/>
      <c r="B22" s="474" t="s">
        <v>98</v>
      </c>
      <c r="C22" s="188" t="s">
        <v>76</v>
      </c>
      <c r="D22" s="186">
        <v>16</v>
      </c>
      <c r="E22" s="187">
        <f>SUM(E23:E24)</f>
        <v>1.37</v>
      </c>
      <c r="F22" s="246"/>
      <c r="G22" s="459" t="s">
        <v>99</v>
      </c>
      <c r="H22" s="438"/>
      <c r="I22" s="195">
        <v>68</v>
      </c>
      <c r="J22" s="193">
        <f>SUM(J23:J35)</f>
        <v>3.9399999999999995</v>
      </c>
    </row>
    <row r="23" spans="1:10" ht="13.5" customHeight="1">
      <c r="A23" s="469"/>
      <c r="B23" s="475"/>
      <c r="C23" s="191" t="s">
        <v>100</v>
      </c>
      <c r="D23" s="186">
        <v>17</v>
      </c>
      <c r="E23" s="187">
        <v>1.37</v>
      </c>
      <c r="F23" s="246"/>
      <c r="G23" s="426" t="s">
        <v>65</v>
      </c>
      <c r="H23" s="200" t="s">
        <v>101</v>
      </c>
      <c r="I23" s="195">
        <v>69</v>
      </c>
      <c r="J23" s="193">
        <v>2.83</v>
      </c>
    </row>
    <row r="24" spans="1:10" ht="13.5" customHeight="1">
      <c r="A24" s="470"/>
      <c r="B24" s="476"/>
      <c r="C24" s="191" t="s">
        <v>102</v>
      </c>
      <c r="D24" s="186">
        <v>18</v>
      </c>
      <c r="E24" s="187"/>
      <c r="F24" s="246"/>
      <c r="G24" s="427"/>
      <c r="H24" s="200" t="s">
        <v>103</v>
      </c>
      <c r="I24" s="195">
        <v>70</v>
      </c>
      <c r="J24" s="193"/>
    </row>
    <row r="25" spans="1:10" ht="13.5" customHeight="1">
      <c r="A25" s="450" t="s">
        <v>104</v>
      </c>
      <c r="B25" s="450"/>
      <c r="C25" s="410"/>
      <c r="D25" s="186">
        <v>19</v>
      </c>
      <c r="E25" s="187">
        <f>SUM(E26:E40)</f>
        <v>0</v>
      </c>
      <c r="F25" s="246"/>
      <c r="G25" s="427"/>
      <c r="H25" s="200" t="s">
        <v>105</v>
      </c>
      <c r="I25" s="195">
        <v>71</v>
      </c>
      <c r="J25" s="193">
        <v>0.34</v>
      </c>
    </row>
    <row r="26" spans="1:10" ht="13.5" customHeight="1">
      <c r="A26" s="468" t="s">
        <v>65</v>
      </c>
      <c r="B26" s="466" t="s">
        <v>106</v>
      </c>
      <c r="C26" s="467"/>
      <c r="D26" s="186">
        <v>20</v>
      </c>
      <c r="E26" s="187"/>
      <c r="F26" s="246"/>
      <c r="G26" s="427"/>
      <c r="H26" s="200" t="s">
        <v>107</v>
      </c>
      <c r="I26" s="195">
        <v>72</v>
      </c>
      <c r="J26" s="193"/>
    </row>
    <row r="27" spans="1:10" ht="13.5" customHeight="1">
      <c r="A27" s="469"/>
      <c r="B27" s="464" t="s">
        <v>108</v>
      </c>
      <c r="C27" s="465"/>
      <c r="D27" s="186">
        <v>21</v>
      </c>
      <c r="E27" s="187"/>
      <c r="F27" s="246"/>
      <c r="G27" s="427"/>
      <c r="H27" s="205" t="s">
        <v>109</v>
      </c>
      <c r="I27" s="195">
        <v>73</v>
      </c>
      <c r="J27" s="193">
        <v>0.21</v>
      </c>
    </row>
    <row r="28" spans="1:10" ht="13.5" customHeight="1">
      <c r="A28" s="469"/>
      <c r="B28" s="464" t="s">
        <v>110</v>
      </c>
      <c r="C28" s="465"/>
      <c r="D28" s="186">
        <v>22</v>
      </c>
      <c r="E28" s="187"/>
      <c r="F28" s="246"/>
      <c r="G28" s="427"/>
      <c r="H28" s="205" t="s">
        <v>111</v>
      </c>
      <c r="I28" s="195">
        <v>74</v>
      </c>
      <c r="J28" s="193">
        <v>0.3</v>
      </c>
    </row>
    <row r="29" spans="1:10" ht="13.5" customHeight="1">
      <c r="A29" s="469"/>
      <c r="B29" s="464" t="s">
        <v>112</v>
      </c>
      <c r="C29" s="465"/>
      <c r="D29" s="186">
        <v>23</v>
      </c>
      <c r="E29" s="187"/>
      <c r="F29" s="246"/>
      <c r="G29" s="427"/>
      <c r="H29" s="200" t="s">
        <v>113</v>
      </c>
      <c r="I29" s="195">
        <v>75</v>
      </c>
      <c r="J29" s="193">
        <v>0.21</v>
      </c>
    </row>
    <row r="30" spans="1:10" ht="13.5" customHeight="1">
      <c r="A30" s="469"/>
      <c r="B30" s="464" t="s">
        <v>114</v>
      </c>
      <c r="C30" s="465"/>
      <c r="D30" s="186">
        <v>24</v>
      </c>
      <c r="E30" s="187"/>
      <c r="F30" s="246"/>
      <c r="G30" s="427"/>
      <c r="H30" s="200" t="s">
        <v>115</v>
      </c>
      <c r="I30" s="195">
        <v>76</v>
      </c>
      <c r="J30" s="193"/>
    </row>
    <row r="31" spans="1:10" ht="13.5" customHeight="1">
      <c r="A31" s="469"/>
      <c r="B31" s="464" t="s">
        <v>116</v>
      </c>
      <c r="C31" s="465"/>
      <c r="D31" s="186">
        <v>25</v>
      </c>
      <c r="E31" s="187"/>
      <c r="F31" s="246"/>
      <c r="G31" s="427"/>
      <c r="H31" s="200" t="s">
        <v>117</v>
      </c>
      <c r="I31" s="195">
        <v>77</v>
      </c>
      <c r="J31" s="193"/>
    </row>
    <row r="32" spans="1:10" ht="13.5" customHeight="1">
      <c r="A32" s="469"/>
      <c r="B32" s="464" t="s">
        <v>118</v>
      </c>
      <c r="C32" s="465"/>
      <c r="D32" s="186">
        <v>26</v>
      </c>
      <c r="E32" s="187"/>
      <c r="F32" s="246"/>
      <c r="G32" s="427"/>
      <c r="H32" s="205" t="s">
        <v>119</v>
      </c>
      <c r="I32" s="195">
        <v>78</v>
      </c>
      <c r="J32" s="193"/>
    </row>
    <row r="33" spans="1:10" ht="13.5" customHeight="1">
      <c r="A33" s="469"/>
      <c r="B33" s="464" t="s">
        <v>120</v>
      </c>
      <c r="C33" s="465"/>
      <c r="D33" s="186">
        <v>27</v>
      </c>
      <c r="E33" s="187"/>
      <c r="F33" s="246"/>
      <c r="G33" s="427"/>
      <c r="H33" s="205" t="s">
        <v>121</v>
      </c>
      <c r="I33" s="195">
        <v>79</v>
      </c>
      <c r="J33" s="193"/>
    </row>
    <row r="34" spans="1:10" ht="13.5" customHeight="1">
      <c r="A34" s="469"/>
      <c r="B34" s="464" t="s">
        <v>122</v>
      </c>
      <c r="C34" s="465"/>
      <c r="D34" s="186">
        <v>28</v>
      </c>
      <c r="E34" s="187"/>
      <c r="F34" s="246"/>
      <c r="G34" s="427"/>
      <c r="H34" s="205" t="s">
        <v>123</v>
      </c>
      <c r="I34" s="195">
        <v>80</v>
      </c>
      <c r="J34" s="193"/>
    </row>
    <row r="35" spans="1:10" ht="13.5" customHeight="1">
      <c r="A35" s="469"/>
      <c r="B35" s="464" t="s">
        <v>124</v>
      </c>
      <c r="C35" s="465"/>
      <c r="D35" s="186">
        <v>29</v>
      </c>
      <c r="E35" s="187"/>
      <c r="F35" s="246"/>
      <c r="G35" s="428"/>
      <c r="H35" s="200" t="s">
        <v>125</v>
      </c>
      <c r="I35" s="195">
        <v>81</v>
      </c>
      <c r="J35" s="193">
        <v>0.05</v>
      </c>
    </row>
    <row r="36" spans="1:10" ht="13.5" customHeight="1">
      <c r="A36" s="469"/>
      <c r="B36" s="464" t="s">
        <v>126</v>
      </c>
      <c r="C36" s="465"/>
      <c r="D36" s="186">
        <v>30</v>
      </c>
      <c r="E36" s="187"/>
      <c r="F36" s="246"/>
      <c r="G36" s="459" t="s">
        <v>127</v>
      </c>
      <c r="H36" s="438"/>
      <c r="I36" s="195">
        <v>82</v>
      </c>
      <c r="J36" s="193">
        <f>J37+J38+J39+J40+J45+J46+J47+J48+J49+J50</f>
        <v>18.330000000000002</v>
      </c>
    </row>
    <row r="37" spans="1:10" ht="13.5" customHeight="1">
      <c r="A37" s="469"/>
      <c r="B37" s="464" t="s">
        <v>128</v>
      </c>
      <c r="C37" s="465"/>
      <c r="D37" s="186">
        <v>31</v>
      </c>
      <c r="E37" s="187"/>
      <c r="F37" s="246"/>
      <c r="G37" s="426" t="s">
        <v>65</v>
      </c>
      <c r="H37" s="200" t="s">
        <v>129</v>
      </c>
      <c r="I37" s="195">
        <v>83</v>
      </c>
      <c r="J37" s="193">
        <v>16.21</v>
      </c>
    </row>
    <row r="38" spans="1:10" ht="13.5" customHeight="1">
      <c r="A38" s="469"/>
      <c r="B38" s="464" t="s">
        <v>130</v>
      </c>
      <c r="C38" s="465"/>
      <c r="D38" s="186">
        <v>32</v>
      </c>
      <c r="E38" s="187"/>
      <c r="F38" s="246"/>
      <c r="G38" s="427"/>
      <c r="H38" s="200" t="s">
        <v>131</v>
      </c>
      <c r="I38" s="195">
        <v>84</v>
      </c>
      <c r="J38" s="193"/>
    </row>
    <row r="39" spans="1:10" ht="13.5" customHeight="1">
      <c r="A39" s="469"/>
      <c r="B39" s="464" t="s">
        <v>132</v>
      </c>
      <c r="C39" s="465"/>
      <c r="D39" s="186">
        <v>33</v>
      </c>
      <c r="E39" s="187"/>
      <c r="F39" s="246"/>
      <c r="G39" s="427"/>
      <c r="H39" s="200" t="s">
        <v>133</v>
      </c>
      <c r="I39" s="195">
        <v>85</v>
      </c>
      <c r="J39" s="193"/>
    </row>
    <row r="40" spans="1:10" ht="13.5" customHeight="1">
      <c r="A40" s="470"/>
      <c r="B40" s="464" t="s">
        <v>134</v>
      </c>
      <c r="C40" s="465"/>
      <c r="D40" s="186">
        <v>34</v>
      </c>
      <c r="E40" s="187"/>
      <c r="F40" s="246"/>
      <c r="G40" s="427"/>
      <c r="H40" s="200" t="s">
        <v>135</v>
      </c>
      <c r="I40" s="195">
        <v>86</v>
      </c>
      <c r="J40" s="193">
        <f>SUM(J41:J44)</f>
        <v>0</v>
      </c>
    </row>
    <row r="41" spans="1:10" ht="13.5" customHeight="1">
      <c r="A41" s="490" t="s">
        <v>136</v>
      </c>
      <c r="B41" s="490"/>
      <c r="C41" s="436"/>
      <c r="D41" s="192">
        <v>35</v>
      </c>
      <c r="E41" s="193">
        <f>SUM(E42:E44)</f>
        <v>0</v>
      </c>
      <c r="F41" s="246"/>
      <c r="G41" s="427"/>
      <c r="H41" s="206" t="s">
        <v>137</v>
      </c>
      <c r="I41" s="195">
        <v>87</v>
      </c>
      <c r="J41" s="193"/>
    </row>
    <row r="42" spans="1:10" ht="13.5" customHeight="1">
      <c r="A42" s="477" t="s">
        <v>65</v>
      </c>
      <c r="B42" s="487" t="s">
        <v>65</v>
      </c>
      <c r="C42" s="194" t="s">
        <v>138</v>
      </c>
      <c r="D42" s="192">
        <v>36</v>
      </c>
      <c r="E42" s="193"/>
      <c r="F42" s="246"/>
      <c r="G42" s="427"/>
      <c r="H42" s="207" t="s">
        <v>139</v>
      </c>
      <c r="I42" s="195">
        <v>88</v>
      </c>
      <c r="J42" s="193"/>
    </row>
    <row r="43" spans="1:10" ht="13.5" customHeight="1">
      <c r="A43" s="478"/>
      <c r="B43" s="488"/>
      <c r="C43" s="194" t="s">
        <v>140</v>
      </c>
      <c r="D43" s="192">
        <v>37</v>
      </c>
      <c r="E43" s="193"/>
      <c r="F43" s="246"/>
      <c r="G43" s="427"/>
      <c r="H43" s="207" t="s">
        <v>141</v>
      </c>
      <c r="I43" s="195">
        <v>89</v>
      </c>
      <c r="J43" s="193"/>
    </row>
    <row r="44" spans="1:10" ht="13.5" customHeight="1">
      <c r="A44" s="479"/>
      <c r="B44" s="489"/>
      <c r="C44" s="194" t="s">
        <v>142</v>
      </c>
      <c r="D44" s="192">
        <v>38</v>
      </c>
      <c r="E44" s="193"/>
      <c r="F44" s="246"/>
      <c r="G44" s="427"/>
      <c r="H44" s="207" t="s">
        <v>143</v>
      </c>
      <c r="I44" s="195">
        <v>90</v>
      </c>
      <c r="J44" s="193"/>
    </row>
    <row r="45" spans="1:10" ht="13.5" customHeight="1">
      <c r="A45" s="490" t="s">
        <v>144</v>
      </c>
      <c r="B45" s="490"/>
      <c r="C45" s="436"/>
      <c r="D45" s="192">
        <v>39</v>
      </c>
      <c r="E45" s="193">
        <f>SUM(E46:E50)</f>
        <v>0</v>
      </c>
      <c r="F45" s="246"/>
      <c r="G45" s="427"/>
      <c r="H45" s="205" t="s">
        <v>145</v>
      </c>
      <c r="I45" s="195">
        <v>91</v>
      </c>
      <c r="J45" s="193">
        <v>2.12</v>
      </c>
    </row>
    <row r="46" spans="1:10" ht="13.5" customHeight="1">
      <c r="A46" s="477" t="s">
        <v>65</v>
      </c>
      <c r="B46" s="485" t="s">
        <v>146</v>
      </c>
      <c r="C46" s="486"/>
      <c r="D46" s="192">
        <v>40</v>
      </c>
      <c r="E46" s="193"/>
      <c r="F46" s="246"/>
      <c r="G46" s="427"/>
      <c r="H46" s="205" t="s">
        <v>147</v>
      </c>
      <c r="I46" s="195">
        <v>92</v>
      </c>
      <c r="J46" s="193"/>
    </row>
    <row r="47" spans="1:10" ht="13.5" customHeight="1">
      <c r="A47" s="478"/>
      <c r="B47" s="485" t="s">
        <v>148</v>
      </c>
      <c r="C47" s="486"/>
      <c r="D47" s="192">
        <v>41</v>
      </c>
      <c r="E47" s="193"/>
      <c r="F47" s="246"/>
      <c r="G47" s="427"/>
      <c r="H47" s="200" t="s">
        <v>149</v>
      </c>
      <c r="I47" s="195">
        <v>93</v>
      </c>
      <c r="J47" s="193"/>
    </row>
    <row r="48" spans="1:10" ht="13.5" customHeight="1">
      <c r="A48" s="478"/>
      <c r="B48" s="485" t="s">
        <v>150</v>
      </c>
      <c r="C48" s="486"/>
      <c r="D48" s="192">
        <v>42</v>
      </c>
      <c r="E48" s="193"/>
      <c r="F48" s="246"/>
      <c r="G48" s="427"/>
      <c r="H48" s="200" t="s">
        <v>151</v>
      </c>
      <c r="I48" s="195">
        <v>94</v>
      </c>
      <c r="J48" s="193"/>
    </row>
    <row r="49" spans="1:10" ht="13.5" customHeight="1">
      <c r="A49" s="478"/>
      <c r="B49" s="485" t="s">
        <v>152</v>
      </c>
      <c r="C49" s="486"/>
      <c r="D49" s="192">
        <v>43</v>
      </c>
      <c r="E49" s="193"/>
      <c r="F49" s="246"/>
      <c r="G49" s="427"/>
      <c r="H49" s="206" t="s">
        <v>153</v>
      </c>
      <c r="I49" s="195">
        <v>95</v>
      </c>
      <c r="J49" s="193"/>
    </row>
    <row r="50" spans="1:10" ht="13.5" customHeight="1">
      <c r="A50" s="479"/>
      <c r="B50" s="485" t="s">
        <v>154</v>
      </c>
      <c r="C50" s="486"/>
      <c r="D50" s="192">
        <v>44</v>
      </c>
      <c r="E50" s="193"/>
      <c r="F50" s="246"/>
      <c r="G50" s="428"/>
      <c r="H50" s="206" t="s">
        <v>155</v>
      </c>
      <c r="I50" s="195">
        <v>96</v>
      </c>
      <c r="J50" s="193"/>
    </row>
    <row r="51" spans="1:10" ht="13.5" customHeight="1">
      <c r="A51" s="481" t="s">
        <v>156</v>
      </c>
      <c r="B51" s="481"/>
      <c r="C51" s="482"/>
      <c r="D51" s="498">
        <v>45</v>
      </c>
      <c r="E51" s="451">
        <f>E53+E54+J4+J11+J22+J36+J51</f>
        <v>74.11</v>
      </c>
      <c r="F51" s="246"/>
      <c r="G51" s="459" t="s">
        <v>157</v>
      </c>
      <c r="H51" s="438"/>
      <c r="I51" s="195">
        <v>97</v>
      </c>
      <c r="J51" s="193">
        <f>SUM(J52:J53)</f>
        <v>0</v>
      </c>
    </row>
    <row r="52" spans="1:10" ht="13.5" customHeight="1">
      <c r="A52" s="483"/>
      <c r="B52" s="483"/>
      <c r="C52" s="484"/>
      <c r="D52" s="499"/>
      <c r="E52" s="452"/>
      <c r="F52" s="246"/>
      <c r="G52" s="426" t="s">
        <v>65</v>
      </c>
      <c r="H52" s="201" t="s">
        <v>158</v>
      </c>
      <c r="I52" s="195">
        <v>98</v>
      </c>
      <c r="J52" s="193"/>
    </row>
    <row r="53" spans="1:10" ht="13.5" customHeight="1">
      <c r="A53" s="495" t="s">
        <v>159</v>
      </c>
      <c r="B53" s="495"/>
      <c r="C53" s="441"/>
      <c r="D53" s="195">
        <v>46</v>
      </c>
      <c r="E53" s="193">
        <v>51.84</v>
      </c>
      <c r="F53" s="246"/>
      <c r="G53" s="427"/>
      <c r="H53" s="201" t="s">
        <v>160</v>
      </c>
      <c r="I53" s="195">
        <v>99</v>
      </c>
      <c r="J53" s="193">
        <f>J54+J55</f>
        <v>0</v>
      </c>
    </row>
    <row r="54" spans="1:10" ht="13.5" customHeight="1">
      <c r="A54" s="491" t="s">
        <v>161</v>
      </c>
      <c r="B54" s="491"/>
      <c r="C54" s="438"/>
      <c r="D54" s="195">
        <v>47</v>
      </c>
      <c r="E54" s="193">
        <f>SUM(E55:E56)</f>
        <v>0</v>
      </c>
      <c r="F54" s="246"/>
      <c r="G54" s="427"/>
      <c r="H54" s="206" t="s">
        <v>162</v>
      </c>
      <c r="I54" s="195">
        <v>100</v>
      </c>
      <c r="J54" s="193"/>
    </row>
    <row r="55" spans="1:10" ht="13.5" customHeight="1">
      <c r="A55" s="477" t="s">
        <v>65</v>
      </c>
      <c r="B55" s="496" t="s">
        <v>163</v>
      </c>
      <c r="C55" s="497"/>
      <c r="D55" s="195">
        <v>48</v>
      </c>
      <c r="E55" s="193"/>
      <c r="F55" s="246"/>
      <c r="G55" s="428"/>
      <c r="H55" s="206" t="s">
        <v>164</v>
      </c>
      <c r="I55" s="195">
        <v>101</v>
      </c>
      <c r="J55" s="193"/>
    </row>
    <row r="56" spans="1:10" ht="13.5" customHeight="1">
      <c r="A56" s="492"/>
      <c r="B56" s="493" t="s">
        <v>165</v>
      </c>
      <c r="C56" s="494"/>
      <c r="D56" s="247">
        <v>49</v>
      </c>
      <c r="E56" s="248"/>
      <c r="F56" s="249"/>
      <c r="G56" s="500" t="s">
        <v>166</v>
      </c>
      <c r="H56" s="501"/>
      <c r="I56" s="247">
        <v>102</v>
      </c>
      <c r="J56" s="250">
        <f>E4-E51</f>
        <v>176.14</v>
      </c>
    </row>
    <row r="57" spans="1:10" ht="22.5" customHeight="1">
      <c r="A57" s="480" t="s">
        <v>167</v>
      </c>
      <c r="B57" s="480"/>
      <c r="C57" s="480"/>
      <c r="D57" s="480"/>
      <c r="E57" s="480"/>
      <c r="F57" s="480"/>
      <c r="G57" s="480"/>
      <c r="H57" s="480"/>
      <c r="I57" s="480"/>
      <c r="J57" s="480"/>
    </row>
    <row r="58" spans="1:10" ht="31.5" customHeight="1">
      <c r="A58" s="431"/>
      <c r="B58" s="431"/>
      <c r="C58" s="431"/>
      <c r="D58" s="431"/>
      <c r="E58" s="431"/>
      <c r="F58" s="431"/>
      <c r="G58" s="431"/>
      <c r="H58" s="431"/>
      <c r="I58" s="431"/>
      <c r="J58" s="431"/>
    </row>
    <row r="59" spans="1:10" customFormat="1" ht="21" customHeight="1">
      <c r="A59" s="429" t="s">
        <v>168</v>
      </c>
      <c r="B59" s="429"/>
      <c r="C59" s="429"/>
      <c r="D59" s="445" t="s">
        <v>169</v>
      </c>
      <c r="E59" s="445"/>
      <c r="F59" s="445"/>
      <c r="G59" s="445"/>
      <c r="H59" s="447" t="s">
        <v>170</v>
      </c>
      <c r="I59" s="447"/>
      <c r="J59" s="447"/>
    </row>
  </sheetData>
  <mergeCells count="69">
    <mergeCell ref="G52:G55"/>
    <mergeCell ref="D51:D52"/>
    <mergeCell ref="G51:H51"/>
    <mergeCell ref="D59:G59"/>
    <mergeCell ref="G56:H56"/>
    <mergeCell ref="H59:J59"/>
    <mergeCell ref="A55:A56"/>
    <mergeCell ref="E51:E52"/>
    <mergeCell ref="B56:C56"/>
    <mergeCell ref="A53:C53"/>
    <mergeCell ref="B55:C55"/>
    <mergeCell ref="B36:C36"/>
    <mergeCell ref="B38:C38"/>
    <mergeCell ref="B33:C33"/>
    <mergeCell ref="B27:C27"/>
    <mergeCell ref="A54:C54"/>
    <mergeCell ref="A45:C45"/>
    <mergeCell ref="B50:C50"/>
    <mergeCell ref="B46:C46"/>
    <mergeCell ref="B34:C34"/>
    <mergeCell ref="B28:C28"/>
    <mergeCell ref="B31:C31"/>
    <mergeCell ref="B32:C32"/>
    <mergeCell ref="B30:C30"/>
    <mergeCell ref="G36:H36"/>
    <mergeCell ref="A59:C59"/>
    <mergeCell ref="A46:A50"/>
    <mergeCell ref="A57:J58"/>
    <mergeCell ref="A42:A44"/>
    <mergeCell ref="A51:C52"/>
    <mergeCell ref="G37:G50"/>
    <mergeCell ref="B47:C47"/>
    <mergeCell ref="B48:C48"/>
    <mergeCell ref="B49:C49"/>
    <mergeCell ref="B42:B44"/>
    <mergeCell ref="B40:C40"/>
    <mergeCell ref="A41:C41"/>
    <mergeCell ref="A26:A40"/>
    <mergeCell ref="B37:C37"/>
    <mergeCell ref="B39:C39"/>
    <mergeCell ref="G12:G21"/>
    <mergeCell ref="B29:C29"/>
    <mergeCell ref="A25:C25"/>
    <mergeCell ref="B26:C26"/>
    <mergeCell ref="A11:A24"/>
    <mergeCell ref="G11:H11"/>
    <mergeCell ref="B18:B21"/>
    <mergeCell ref="B11:B14"/>
    <mergeCell ref="B15:B17"/>
    <mergeCell ref="B22:B24"/>
    <mergeCell ref="G22:H22"/>
    <mergeCell ref="G23:G35"/>
    <mergeCell ref="B35:C35"/>
    <mergeCell ref="A1:J1"/>
    <mergeCell ref="I2:J2"/>
    <mergeCell ref="A3:C3"/>
    <mergeCell ref="G3:H3"/>
    <mergeCell ref="A10:C10"/>
    <mergeCell ref="E6:E7"/>
    <mergeCell ref="E8:E9"/>
    <mergeCell ref="A8:C9"/>
    <mergeCell ref="D6:D7"/>
    <mergeCell ref="D8:D9"/>
    <mergeCell ref="G4:H4"/>
    <mergeCell ref="A4:C5"/>
    <mergeCell ref="D4:D5"/>
    <mergeCell ref="E4:E5"/>
    <mergeCell ref="G5:G10"/>
    <mergeCell ref="A6:C7"/>
  </mergeCells>
  <phoneticPr fontId="25" type="noConversion"/>
  <pageMargins left="0.87" right="0.24" top="0.48" bottom="0.22" header="0.57999999999999996" footer="0.17"/>
  <pageSetup paperSize="9" scale="90" orientation="portrait" horizontalDpi="180" verticalDpi="180"/>
  <headerFooter scaleWithDoc="0"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27"/>
  <sheetViews>
    <sheetView workbookViewId="0">
      <selection activeCell="G21" sqref="G21"/>
    </sheetView>
  </sheetViews>
  <sheetFormatPr defaultColWidth="9" defaultRowHeight="14.25"/>
  <cols>
    <col min="1" max="1" width="12.875" customWidth="1"/>
    <col min="2" max="2" width="15.625" customWidth="1"/>
    <col min="3" max="3" width="18" customWidth="1"/>
    <col min="4" max="4" width="22.125" customWidth="1"/>
    <col min="5" max="5" width="12.375" customWidth="1"/>
    <col min="6" max="255" width="14.625" customWidth="1"/>
  </cols>
  <sheetData>
    <row r="1" spans="1:8" ht="39" customHeight="1">
      <c r="A1" s="502" t="s">
        <v>172</v>
      </c>
      <c r="B1" s="502"/>
      <c r="C1" s="502"/>
      <c r="D1" s="502"/>
      <c r="E1" s="502"/>
    </row>
    <row r="2" spans="1:8" ht="23.25" customHeight="1">
      <c r="A2" s="80"/>
      <c r="B2" s="2"/>
      <c r="C2" s="2" t="s">
        <v>173</v>
      </c>
      <c r="D2" s="2"/>
      <c r="E2" s="2"/>
      <c r="F2" s="2"/>
      <c r="G2" s="2"/>
      <c r="H2" s="2"/>
    </row>
    <row r="3" spans="1:8">
      <c r="A3" s="2" t="s">
        <v>174</v>
      </c>
      <c r="B3" s="81"/>
      <c r="C3" s="2"/>
      <c r="D3" s="2"/>
      <c r="E3" s="3" t="s">
        <v>175</v>
      </c>
      <c r="F3" s="2"/>
      <c r="G3" s="2"/>
    </row>
    <row r="4" spans="1:8" ht="4.5" customHeight="1">
      <c r="A4" s="2"/>
      <c r="B4" s="2"/>
      <c r="C4" s="2"/>
      <c r="D4" s="2"/>
    </row>
    <row r="5" spans="1:8" ht="31.5" customHeight="1">
      <c r="A5" s="31" t="s">
        <v>176</v>
      </c>
      <c r="B5" s="208" t="s">
        <v>177</v>
      </c>
      <c r="C5" s="208" t="s">
        <v>178</v>
      </c>
      <c r="D5" s="208" t="s">
        <v>179</v>
      </c>
      <c r="E5" s="209" t="s">
        <v>180</v>
      </c>
    </row>
    <row r="6" spans="1:8" ht="24" customHeight="1">
      <c r="A6" s="73"/>
      <c r="B6" s="74"/>
      <c r="C6" s="74"/>
      <c r="D6" s="74"/>
      <c r="E6" s="17"/>
    </row>
    <row r="7" spans="1:8" ht="24" customHeight="1">
      <c r="A7" s="73"/>
      <c r="B7" s="74"/>
      <c r="C7" s="74"/>
      <c r="D7" s="74"/>
      <c r="E7" s="17"/>
    </row>
    <row r="8" spans="1:8" ht="24" customHeight="1">
      <c r="A8" s="73"/>
      <c r="B8" s="74"/>
      <c r="C8" s="74"/>
      <c r="D8" s="74"/>
      <c r="E8" s="17"/>
    </row>
    <row r="9" spans="1:8" ht="24" customHeight="1">
      <c r="A9" s="73"/>
      <c r="B9" s="74"/>
      <c r="C9" s="74"/>
      <c r="D9" s="74"/>
      <c r="E9" s="17"/>
    </row>
    <row r="10" spans="1:8" ht="24" customHeight="1">
      <c r="A10" s="73"/>
      <c r="B10" s="74"/>
      <c r="C10" s="74"/>
      <c r="D10" s="74"/>
      <c r="E10" s="17"/>
    </row>
    <row r="11" spans="1:8" ht="24" customHeight="1">
      <c r="A11" s="73"/>
      <c r="B11" s="74"/>
      <c r="C11" s="74"/>
      <c r="D11" s="74"/>
      <c r="E11" s="17"/>
    </row>
    <row r="12" spans="1:8" ht="24" customHeight="1">
      <c r="A12" s="73"/>
      <c r="B12" s="74"/>
      <c r="C12" s="74"/>
      <c r="D12" s="74"/>
      <c r="E12" s="17"/>
    </row>
    <row r="13" spans="1:8" ht="24" customHeight="1">
      <c r="A13" s="73"/>
      <c r="B13" s="74"/>
      <c r="C13" s="74"/>
      <c r="D13" s="74"/>
      <c r="E13" s="17"/>
    </row>
    <row r="14" spans="1:8" ht="24" customHeight="1">
      <c r="A14" s="73"/>
      <c r="B14" s="74"/>
      <c r="C14" s="74"/>
      <c r="D14" s="74"/>
      <c r="E14" s="17"/>
    </row>
    <row r="15" spans="1:8" ht="24" customHeight="1">
      <c r="A15" s="73"/>
      <c r="B15" s="74"/>
      <c r="C15" s="74"/>
      <c r="D15" s="74"/>
      <c r="E15" s="17"/>
    </row>
    <row r="16" spans="1:8" ht="24" customHeight="1">
      <c r="A16" s="73"/>
      <c r="B16" s="74"/>
      <c r="C16" s="74"/>
      <c r="D16" s="74"/>
      <c r="E16" s="17"/>
    </row>
    <row r="17" spans="1:5" ht="24" customHeight="1">
      <c r="A17" s="73"/>
      <c r="B17" s="74"/>
      <c r="C17" s="74"/>
      <c r="D17" s="74"/>
      <c r="E17" s="17"/>
    </row>
    <row r="18" spans="1:5" ht="24" customHeight="1">
      <c r="A18" s="73"/>
      <c r="B18" s="74"/>
      <c r="C18" s="74"/>
      <c r="D18" s="74"/>
      <c r="E18" s="17"/>
    </row>
    <row r="19" spans="1:5" ht="24" customHeight="1">
      <c r="A19" s="73"/>
      <c r="B19" s="74"/>
      <c r="C19" s="74"/>
      <c r="D19" s="74"/>
      <c r="E19" s="17"/>
    </row>
    <row r="20" spans="1:5" ht="24" customHeight="1">
      <c r="A20" s="73"/>
      <c r="B20" s="74"/>
      <c r="C20" s="74"/>
      <c r="D20" s="74"/>
      <c r="E20" s="17"/>
    </row>
    <row r="21" spans="1:5" ht="24" customHeight="1">
      <c r="A21" s="73"/>
      <c r="B21" s="74"/>
      <c r="C21" s="74"/>
      <c r="D21" s="74"/>
      <c r="E21" s="17"/>
    </row>
    <row r="22" spans="1:5" ht="24" customHeight="1">
      <c r="A22" s="73"/>
      <c r="B22" s="74"/>
      <c r="C22" s="74"/>
      <c r="D22" s="74"/>
      <c r="E22" s="17"/>
    </row>
    <row r="23" spans="1:5" ht="24" customHeight="1">
      <c r="A23" s="73"/>
      <c r="B23" s="74"/>
      <c r="C23" s="74"/>
      <c r="D23" s="74"/>
      <c r="E23" s="17"/>
    </row>
    <row r="24" spans="1:5" ht="24" customHeight="1">
      <c r="A24" s="73"/>
      <c r="B24" s="74"/>
      <c r="C24" s="74"/>
      <c r="D24" s="74"/>
      <c r="E24" s="17"/>
    </row>
    <row r="25" spans="1:5" s="2" customFormat="1" ht="67.5" customHeight="1">
      <c r="A25" s="39" t="s">
        <v>181</v>
      </c>
      <c r="B25" s="40"/>
      <c r="C25" s="41" t="s">
        <v>182</v>
      </c>
      <c r="D25" s="43"/>
      <c r="E25" s="243"/>
    </row>
    <row r="26" spans="1:5" s="2" customFormat="1" ht="21.75" customHeight="1"/>
    <row r="27" spans="1:5">
      <c r="A27" s="2"/>
      <c r="B27" s="2"/>
      <c r="C27" s="2"/>
      <c r="D27" s="2"/>
    </row>
  </sheetData>
  <mergeCells count="1">
    <mergeCell ref="A1:E1"/>
  </mergeCells>
  <phoneticPr fontId="25" type="noConversion"/>
  <pageMargins left="0.81" right="0.26" top="0.59" bottom="0.54" header="0.36" footer="0.35"/>
  <pageSetup paperSize="9" orientation="portrait" horizontalDpi="180" verticalDpi="18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F29"/>
  <sheetViews>
    <sheetView workbookViewId="0">
      <selection activeCell="A27" sqref="A27:IV28"/>
    </sheetView>
  </sheetViews>
  <sheetFormatPr defaultColWidth="9" defaultRowHeight="14.25"/>
  <cols>
    <col min="1" max="2" width="12.625" style="2" customWidth="1"/>
    <col min="3" max="3" width="14" style="2" customWidth="1"/>
    <col min="4" max="4" width="11.75" style="2" customWidth="1"/>
    <col min="5" max="5" width="17.5" style="2" customWidth="1"/>
    <col min="6" max="6" width="14.25" style="2" customWidth="1"/>
    <col min="7" max="16384" width="9" style="2"/>
  </cols>
  <sheetData>
    <row r="1" spans="1:6" ht="51" customHeight="1">
      <c r="A1" s="503" t="s">
        <v>183</v>
      </c>
      <c r="B1" s="503"/>
      <c r="C1" s="503"/>
      <c r="D1" s="503"/>
      <c r="E1" s="503"/>
      <c r="F1" s="503"/>
    </row>
    <row r="2" spans="1:6" ht="20.25" customHeight="1">
      <c r="A2" s="30"/>
      <c r="D2" s="81" t="s">
        <v>184</v>
      </c>
    </row>
    <row r="3" spans="1:6" ht="24" customHeight="1">
      <c r="A3" s="2" t="s">
        <v>174</v>
      </c>
      <c r="B3" s="233"/>
      <c r="F3" s="3" t="s">
        <v>175</v>
      </c>
    </row>
    <row r="4" spans="1:6" s="23" customFormat="1" ht="35.25" customHeight="1">
      <c r="A4" s="69" t="s">
        <v>185</v>
      </c>
      <c r="B4" s="32" t="s">
        <v>186</v>
      </c>
      <c r="C4" s="32" t="s">
        <v>187</v>
      </c>
      <c r="D4" s="32" t="s">
        <v>188</v>
      </c>
      <c r="E4" s="32" t="s">
        <v>189</v>
      </c>
      <c r="F4" s="82" t="s">
        <v>190</v>
      </c>
    </row>
    <row r="5" spans="1:6" s="23" customFormat="1" ht="20.100000000000001" customHeight="1">
      <c r="A5" s="234"/>
      <c r="B5" s="127"/>
      <c r="C5" s="127"/>
      <c r="D5" s="127"/>
      <c r="E5" s="127"/>
      <c r="F5" s="235"/>
    </row>
    <row r="6" spans="1:6" s="23" customFormat="1" ht="20.100000000000001" customHeight="1">
      <c r="A6" s="234"/>
      <c r="B6" s="127"/>
      <c r="C6" s="127"/>
      <c r="D6" s="127"/>
      <c r="E6" s="127"/>
      <c r="F6" s="235"/>
    </row>
    <row r="7" spans="1:6" s="23" customFormat="1" ht="20.100000000000001" customHeight="1">
      <c r="A7" s="234"/>
      <c r="B7" s="127"/>
      <c r="C7" s="127"/>
      <c r="D7" s="127"/>
      <c r="E7" s="127"/>
      <c r="F7" s="235"/>
    </row>
    <row r="8" spans="1:6" s="23" customFormat="1" ht="20.100000000000001" customHeight="1">
      <c r="A8" s="234"/>
      <c r="B8" s="127"/>
      <c r="C8" s="127"/>
      <c r="D8" s="127"/>
      <c r="E8" s="127"/>
      <c r="F8" s="235"/>
    </row>
    <row r="9" spans="1:6" s="23" customFormat="1" ht="20.100000000000001" customHeight="1">
      <c r="A9" s="234"/>
      <c r="B9" s="127"/>
      <c r="C9" s="127"/>
      <c r="D9" s="127"/>
      <c r="E9" s="127"/>
      <c r="F9" s="235"/>
    </row>
    <row r="10" spans="1:6" s="23" customFormat="1" ht="20.100000000000001" customHeight="1">
      <c r="A10" s="234"/>
      <c r="B10" s="127"/>
      <c r="C10" s="127"/>
      <c r="D10" s="127"/>
      <c r="E10" s="127"/>
      <c r="F10" s="235"/>
    </row>
    <row r="11" spans="1:6" s="23" customFormat="1" ht="20.100000000000001" customHeight="1">
      <c r="A11" s="234"/>
      <c r="B11" s="127"/>
      <c r="C11" s="127"/>
      <c r="D11" s="127"/>
      <c r="E11" s="127"/>
      <c r="F11" s="235"/>
    </row>
    <row r="12" spans="1:6" s="23" customFormat="1" ht="20.100000000000001" customHeight="1">
      <c r="A12" s="234"/>
      <c r="B12" s="127"/>
      <c r="C12" s="127"/>
      <c r="D12" s="127"/>
      <c r="E12" s="127"/>
      <c r="F12" s="235"/>
    </row>
    <row r="13" spans="1:6" s="23" customFormat="1" ht="20.100000000000001" customHeight="1">
      <c r="A13" s="234"/>
      <c r="B13" s="127"/>
      <c r="C13" s="127"/>
      <c r="D13" s="127"/>
      <c r="E13" s="127"/>
      <c r="F13" s="235"/>
    </row>
    <row r="14" spans="1:6" s="23" customFormat="1" ht="20.100000000000001" customHeight="1">
      <c r="A14" s="234"/>
      <c r="B14" s="127"/>
      <c r="C14" s="127"/>
      <c r="D14" s="127"/>
      <c r="E14" s="127"/>
      <c r="F14" s="235"/>
    </row>
    <row r="15" spans="1:6" s="23" customFormat="1" ht="20.100000000000001" customHeight="1">
      <c r="A15" s="234"/>
      <c r="B15" s="127"/>
      <c r="C15" s="127"/>
      <c r="D15" s="127"/>
      <c r="E15" s="127"/>
      <c r="F15" s="235"/>
    </row>
    <row r="16" spans="1:6" s="23" customFormat="1" ht="20.100000000000001" customHeight="1">
      <c r="A16" s="234"/>
      <c r="B16" s="127"/>
      <c r="C16" s="127"/>
      <c r="D16" s="127"/>
      <c r="E16" s="127"/>
      <c r="F16" s="235"/>
    </row>
    <row r="17" spans="1:6" s="23" customFormat="1" ht="20.100000000000001" customHeight="1">
      <c r="A17" s="234"/>
      <c r="B17" s="127"/>
      <c r="C17" s="127"/>
      <c r="D17" s="127"/>
      <c r="E17" s="127"/>
      <c r="F17" s="235"/>
    </row>
    <row r="18" spans="1:6" s="232" customFormat="1" ht="20.100000000000001" customHeight="1">
      <c r="A18" s="236"/>
      <c r="B18" s="237"/>
      <c r="C18" s="237"/>
      <c r="D18" s="237"/>
      <c r="E18" s="237"/>
      <c r="F18" s="238"/>
    </row>
    <row r="19" spans="1:6" ht="20.100000000000001" customHeight="1">
      <c r="A19" s="239"/>
      <c r="B19" s="240"/>
      <c r="C19" s="240"/>
      <c r="D19" s="240"/>
      <c r="E19" s="240"/>
      <c r="F19" s="241"/>
    </row>
    <row r="20" spans="1:6" ht="20.100000000000001" customHeight="1">
      <c r="A20" s="239"/>
      <c r="B20" s="240"/>
      <c r="C20" s="240"/>
      <c r="D20" s="240"/>
      <c r="E20" s="240"/>
      <c r="F20" s="241"/>
    </row>
    <row r="21" spans="1:6" ht="20.100000000000001" customHeight="1">
      <c r="A21" s="239"/>
      <c r="B21" s="240"/>
      <c r="C21" s="240"/>
      <c r="D21" s="240"/>
      <c r="E21" s="240"/>
      <c r="F21" s="241"/>
    </row>
    <row r="22" spans="1:6" ht="20.100000000000001" customHeight="1">
      <c r="A22" s="239"/>
      <c r="B22" s="240"/>
      <c r="C22" s="240"/>
      <c r="D22" s="240"/>
      <c r="E22" s="240"/>
      <c r="F22" s="241"/>
    </row>
    <row r="23" spans="1:6" ht="20.100000000000001" customHeight="1">
      <c r="A23" s="239"/>
      <c r="B23" s="240"/>
      <c r="C23" s="240"/>
      <c r="D23" s="240"/>
      <c r="E23" s="240"/>
      <c r="F23" s="241"/>
    </row>
    <row r="24" spans="1:6" ht="20.100000000000001" customHeight="1">
      <c r="A24" s="239"/>
      <c r="B24" s="240"/>
      <c r="C24" s="240"/>
      <c r="D24" s="240"/>
      <c r="E24" s="240"/>
      <c r="F24" s="241"/>
    </row>
    <row r="25" spans="1:6" ht="20.100000000000001" customHeight="1">
      <c r="A25" s="239"/>
      <c r="B25" s="240"/>
      <c r="C25" s="240"/>
      <c r="D25" s="240"/>
      <c r="E25" s="240"/>
      <c r="F25" s="241"/>
    </row>
    <row r="26" spans="1:6" ht="20.100000000000001" customHeight="1">
      <c r="A26" s="239"/>
      <c r="B26" s="240"/>
      <c r="C26" s="240"/>
      <c r="D26" s="240"/>
      <c r="E26" s="240"/>
      <c r="F26" s="241"/>
    </row>
    <row r="27" spans="1:6" ht="20.100000000000001" customHeight="1">
      <c r="A27" s="239"/>
      <c r="B27" s="240"/>
      <c r="C27" s="240"/>
      <c r="D27" s="240"/>
      <c r="E27" s="240"/>
      <c r="F27" s="241"/>
    </row>
    <row r="28" spans="1:6" ht="20.100000000000001" customHeight="1">
      <c r="A28" s="239"/>
      <c r="B28" s="240"/>
      <c r="C28" s="240"/>
      <c r="D28" s="240"/>
      <c r="E28" s="240"/>
      <c r="F28" s="241"/>
    </row>
    <row r="29" spans="1:6" ht="61.5" customHeight="1">
      <c r="A29" s="39" t="s">
        <v>191</v>
      </c>
      <c r="B29" s="40"/>
      <c r="C29" s="41" t="s">
        <v>182</v>
      </c>
      <c r="D29" s="86"/>
      <c r="E29" s="43" t="s">
        <v>192</v>
      </c>
      <c r="F29" s="242"/>
    </row>
  </sheetData>
  <mergeCells count="1">
    <mergeCell ref="A1:F1"/>
  </mergeCells>
  <phoneticPr fontId="25" type="noConversion"/>
  <pageMargins left="0.75" right="0.17" top="1" bottom="1" header="0.5" footer="0.5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30</vt:i4>
      </vt:variant>
      <vt:variant>
        <vt:lpstr>命名范围</vt:lpstr>
      </vt:variant>
      <vt:variant>
        <vt:i4>2</vt:i4>
      </vt:variant>
    </vt:vector>
  </HeadingPairs>
  <TitlesOfParts>
    <vt:vector size="32" baseType="lpstr">
      <vt:lpstr>FCTTKP</vt:lpstr>
      <vt:lpstr>RBMSYN</vt:lpstr>
      <vt:lpstr>台帐封面</vt:lpstr>
      <vt:lpstr>报告书</vt:lpstr>
      <vt:lpstr>规范内容及要求（参考）</vt:lpstr>
      <vt:lpstr>决算1</vt:lpstr>
      <vt:lpstr>预算2</vt:lpstr>
      <vt:lpstr>村干部报酬3</vt:lpstr>
      <vt:lpstr>困难农户补助4</vt:lpstr>
      <vt:lpstr>三大合作分红5</vt:lpstr>
      <vt:lpstr>代收代管资金6</vt:lpstr>
      <vt:lpstr>债权7</vt:lpstr>
      <vt:lpstr>债务8</vt:lpstr>
      <vt:lpstr>收支预算执行9</vt:lpstr>
      <vt:lpstr>资产负债表10</vt:lpstr>
      <vt:lpstr>收益分配表11</vt:lpstr>
      <vt:lpstr>固定资产12</vt:lpstr>
      <vt:lpstr>合同收缴13</vt:lpstr>
      <vt:lpstr>生态补偿资金使用14</vt:lpstr>
      <vt:lpstr>公共服务开支补助资金使用15</vt:lpstr>
      <vt:lpstr>薄弱村扶贫慰问资金使用16</vt:lpstr>
      <vt:lpstr>专项资金使用方案17</vt:lpstr>
      <vt:lpstr>涉农补贴18</vt:lpstr>
      <vt:lpstr>集体拆迁、征用补偿款19</vt:lpstr>
      <vt:lpstr>农户征地补偿费20</vt:lpstr>
      <vt:lpstr>重大项目招标发包21</vt:lpstr>
      <vt:lpstr>项目工程建设22</vt:lpstr>
      <vt:lpstr>农户建房宅基地（商品房安置）23</vt:lpstr>
      <vt:lpstr>固定资产购置24</vt:lpstr>
      <vt:lpstr>计划生育奖励25</vt:lpstr>
      <vt:lpstr>债权7!Print_Titles</vt:lpstr>
      <vt:lpstr>债务8!Print_Titles</vt:lpstr>
    </vt:vector>
  </TitlesOfParts>
  <Company>ngb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yzw</dc:creator>
  <cp:lastModifiedBy>Administrator</cp:lastModifiedBy>
  <cp:revision>1</cp:revision>
  <cp:lastPrinted>2020-08-25T05:45:13Z</cp:lastPrinted>
  <dcterms:created xsi:type="dcterms:W3CDTF">2004-08-05T02:47:42Z</dcterms:created>
  <dcterms:modified xsi:type="dcterms:W3CDTF">2020-08-25T06:09:55Z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