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840" windowHeight="9840" activeTab="1"/>
  </bookViews>
  <sheets>
    <sheet name="租赁清缴进度（村细）" sheetId="1" r:id="rId1"/>
    <sheet name="租赁欠缴清单（村细）" sheetId="2" r:id="rId2"/>
  </sheets>
  <definedNames>
    <definedName name="_xlnm._FilterDatabase" localSheetId="1" hidden="1">'租赁欠缴清单（村细）'!$A$38:$AV$40</definedName>
    <definedName name="_xlnm._FilterDatabase" localSheetId="0" hidden="1">'租赁清缴进度（村细）'!$A$85:$BN$90</definedName>
    <definedName name="_xlnm.Print_Area" localSheetId="1">'租赁欠缴清单（村细）'!$A$1:$AM$43</definedName>
    <definedName name="_xlnm.Print_Area" localSheetId="0">'租赁清缴进度（村细）'!$A$1:$BC$93</definedName>
    <definedName name="_xlnm.Print_Titles" localSheetId="1">'租赁欠缴清单（村细）'!$1:$8</definedName>
    <definedName name="_xlnm.Print_Titles" localSheetId="0">'租赁清缴进度（村细）'!$A:$C,'租赁清缴进度（村细）'!$1:$9</definedName>
  </definedNames>
  <calcPr calcId="125725"/>
</workbook>
</file>

<file path=xl/calcChain.xml><?xml version="1.0" encoding="utf-8"?>
<calcChain xmlns="http://schemas.openxmlformats.org/spreadsheetml/2006/main">
  <c r="AL38" i="2"/>
  <c r="AK38"/>
  <c r="AH38"/>
  <c r="AG38"/>
  <c r="AF38"/>
  <c r="AE38"/>
  <c r="AD38"/>
  <c r="AC38"/>
  <c r="AB38"/>
  <c r="AA38"/>
  <c r="Z38"/>
  <c r="Y38"/>
  <c r="X38"/>
  <c r="W38"/>
  <c r="V38"/>
  <c r="U38"/>
  <c r="T38"/>
  <c r="S38"/>
  <c r="R38"/>
  <c r="Q38"/>
  <c r="P38"/>
  <c r="O38"/>
  <c r="N38"/>
  <c r="M38"/>
  <c r="L38"/>
  <c r="K38"/>
  <c r="J38"/>
  <c r="I38"/>
  <c r="H38"/>
  <c r="G38"/>
  <c r="F38"/>
  <c r="E38"/>
  <c r="D38"/>
  <c r="C38"/>
  <c r="AL34"/>
  <c r="AK34"/>
  <c r="AH34"/>
  <c r="AG34"/>
  <c r="AF34"/>
  <c r="AE34"/>
  <c r="AD34"/>
  <c r="AC34"/>
  <c r="AB34"/>
  <c r="AA34"/>
  <c r="Z34"/>
  <c r="Y34"/>
  <c r="X34"/>
  <c r="W34"/>
  <c r="V34"/>
  <c r="U34"/>
  <c r="T34"/>
  <c r="S34"/>
  <c r="R34"/>
  <c r="Q34"/>
  <c r="P34"/>
  <c r="O34"/>
  <c r="N34"/>
  <c r="M34"/>
  <c r="L34"/>
  <c r="K34"/>
  <c r="J34"/>
  <c r="I34"/>
  <c r="H34"/>
  <c r="G34"/>
  <c r="F34"/>
  <c r="E34"/>
  <c r="D34"/>
  <c r="C34"/>
  <c r="AL31"/>
  <c r="AK31"/>
  <c r="AH31"/>
  <c r="AG31"/>
  <c r="AF31"/>
  <c r="AE31"/>
  <c r="AD31"/>
  <c r="AC31"/>
  <c r="AB31"/>
  <c r="AA31"/>
  <c r="Z31"/>
  <c r="Y31"/>
  <c r="X31"/>
  <c r="W31"/>
  <c r="V31"/>
  <c r="U31"/>
  <c r="T31"/>
  <c r="S31"/>
  <c r="R31"/>
  <c r="Q31"/>
  <c r="P31"/>
  <c r="O31"/>
  <c r="N31"/>
  <c r="M31"/>
  <c r="L31"/>
  <c r="K31"/>
  <c r="J31"/>
  <c r="H31"/>
  <c r="F31"/>
  <c r="E31"/>
  <c r="D31"/>
  <c r="C31"/>
  <c r="AU29"/>
  <c r="AT29"/>
  <c r="AS29"/>
  <c r="AR29"/>
  <c r="AQ29"/>
  <c r="AP29"/>
  <c r="AO29"/>
  <c r="AN29"/>
  <c r="K29"/>
  <c r="AU28"/>
  <c r="AT28"/>
  <c r="AQ28"/>
  <c r="AO28"/>
  <c r="AN28"/>
  <c r="K28"/>
  <c r="AS28" s="1"/>
  <c r="AL27"/>
  <c r="AK27"/>
  <c r="AH27"/>
  <c r="AG27"/>
  <c r="AF27"/>
  <c r="AE27"/>
  <c r="AD27"/>
  <c r="AC27"/>
  <c r="AB27"/>
  <c r="AA27"/>
  <c r="Z27"/>
  <c r="Y27"/>
  <c r="X27"/>
  <c r="W27"/>
  <c r="V27"/>
  <c r="U27"/>
  <c r="T27"/>
  <c r="S27"/>
  <c r="R27"/>
  <c r="Q27"/>
  <c r="P27"/>
  <c r="O27"/>
  <c r="N27"/>
  <c r="M27"/>
  <c r="L27"/>
  <c r="K27"/>
  <c r="J27"/>
  <c r="I27"/>
  <c r="H27"/>
  <c r="F27"/>
  <c r="E27"/>
  <c r="D27"/>
  <c r="C27"/>
  <c r="AL24"/>
  <c r="AK24"/>
  <c r="AH24"/>
  <c r="AG24"/>
  <c r="AF24"/>
  <c r="AE24"/>
  <c r="AD24"/>
  <c r="AC24"/>
  <c r="AB24"/>
  <c r="AA24"/>
  <c r="Z24"/>
  <c r="Y24"/>
  <c r="X24"/>
  <c r="W24"/>
  <c r="V24"/>
  <c r="U24"/>
  <c r="T24"/>
  <c r="S24"/>
  <c r="R24"/>
  <c r="Q24"/>
  <c r="P24"/>
  <c r="O24"/>
  <c r="N24"/>
  <c r="M24"/>
  <c r="L24"/>
  <c r="K24"/>
  <c r="J24"/>
  <c r="H24"/>
  <c r="F24"/>
  <c r="E24"/>
  <c r="D24"/>
  <c r="C24"/>
  <c r="AU22"/>
  <c r="AT22"/>
  <c r="AS22"/>
  <c r="AR22"/>
  <c r="AQ22"/>
  <c r="AP22"/>
  <c r="AO22"/>
  <c r="AN22"/>
  <c r="K22"/>
  <c r="AV21"/>
  <c r="AU21"/>
  <c r="AT21"/>
  <c r="AS21"/>
  <c r="AR21"/>
  <c r="AQ21"/>
  <c r="AP21"/>
  <c r="AO21"/>
  <c r="AN21"/>
  <c r="K21"/>
  <c r="AV20"/>
  <c r="AU20"/>
  <c r="AT20"/>
  <c r="AS20"/>
  <c r="AR20"/>
  <c r="AQ20"/>
  <c r="AP20"/>
  <c r="AO20"/>
  <c r="AN20"/>
  <c r="K20"/>
  <c r="AV19"/>
  <c r="AU19"/>
  <c r="AT19"/>
  <c r="AS19"/>
  <c r="AR19"/>
  <c r="AQ19"/>
  <c r="AP19"/>
  <c r="AO19"/>
  <c r="AN19"/>
  <c r="K19"/>
  <c r="AV18"/>
  <c r="AU18"/>
  <c r="AT18"/>
  <c r="AQ18"/>
  <c r="AO18"/>
  <c r="AN18"/>
  <c r="AS18"/>
  <c r="AV17"/>
  <c r="AU17"/>
  <c r="AT17"/>
  <c r="AS17"/>
  <c r="AR17"/>
  <c r="AQ17"/>
  <c r="AP17"/>
  <c r="AO17"/>
  <c r="AN17"/>
  <c r="K17"/>
  <c r="AV16"/>
  <c r="AU16"/>
  <c r="AT16"/>
  <c r="AQ16"/>
  <c r="AO16"/>
  <c r="AN16"/>
  <c r="K16"/>
  <c r="AS16" s="1"/>
  <c r="AV15"/>
  <c r="AU15"/>
  <c r="AT15"/>
  <c r="AQ15"/>
  <c r="AO15"/>
  <c r="AN15"/>
  <c r="K15"/>
  <c r="AS15" s="1"/>
  <c r="AU14"/>
  <c r="AT14"/>
  <c r="AQ14"/>
  <c r="AO14"/>
  <c r="AN14"/>
  <c r="K14"/>
  <c r="AS14" s="1"/>
  <c r="AQ13"/>
  <c r="AL13"/>
  <c r="AL9" s="1"/>
  <c r="AK13"/>
  <c r="AH13"/>
  <c r="AG13"/>
  <c r="AF13"/>
  <c r="AE13"/>
  <c r="AD13"/>
  <c r="AC13"/>
  <c r="AB13"/>
  <c r="AA13"/>
  <c r="Z13"/>
  <c r="Y13"/>
  <c r="X13"/>
  <c r="W13"/>
  <c r="V13"/>
  <c r="AU13" s="1"/>
  <c r="U13"/>
  <c r="T13"/>
  <c r="S13"/>
  <c r="R13"/>
  <c r="Q13"/>
  <c r="P13"/>
  <c r="O13"/>
  <c r="N13"/>
  <c r="M13"/>
  <c r="M9" s="1"/>
  <c r="L13"/>
  <c r="K13"/>
  <c r="AS13" s="1"/>
  <c r="J13"/>
  <c r="I13"/>
  <c r="H13"/>
  <c r="G13"/>
  <c r="F13"/>
  <c r="E13"/>
  <c r="E9" s="1"/>
  <c r="D13"/>
  <c r="C13"/>
  <c r="AU12"/>
  <c r="AT12"/>
  <c r="AS12"/>
  <c r="AR12"/>
  <c r="AQ12"/>
  <c r="AP12"/>
  <c r="AO12"/>
  <c r="AN12"/>
  <c r="AU11"/>
  <c r="AT11"/>
  <c r="AS11"/>
  <c r="AR11"/>
  <c r="AQ11"/>
  <c r="AP11"/>
  <c r="AO11"/>
  <c r="AN11"/>
  <c r="AU10"/>
  <c r="AT10"/>
  <c r="AS10"/>
  <c r="AR10"/>
  <c r="AQ10"/>
  <c r="AP10"/>
  <c r="AO10"/>
  <c r="AN10"/>
  <c r="AL10"/>
  <c r="AK10"/>
  <c r="AH10"/>
  <c r="AG10"/>
  <c r="AF10"/>
  <c r="AE10"/>
  <c r="AD10"/>
  <c r="AC10"/>
  <c r="AB10"/>
  <c r="AA10"/>
  <c r="Z10"/>
  <c r="Y10"/>
  <c r="X10"/>
  <c r="W10"/>
  <c r="V10"/>
  <c r="U10"/>
  <c r="T10"/>
  <c r="S10"/>
  <c r="R10"/>
  <c r="Q10"/>
  <c r="P10"/>
  <c r="O10"/>
  <c r="N10"/>
  <c r="M10"/>
  <c r="L10"/>
  <c r="K10"/>
  <c r="J10"/>
  <c r="I10"/>
  <c r="H10"/>
  <c r="G10"/>
  <c r="F10"/>
  <c r="E10"/>
  <c r="D10"/>
  <c r="C10"/>
  <c r="AQ9"/>
  <c r="AH9"/>
  <c r="AG9"/>
  <c r="AF9"/>
  <c r="AE9"/>
  <c r="AD9"/>
  <c r="AC9"/>
  <c r="AB9"/>
  <c r="AA9"/>
  <c r="Z9"/>
  <c r="Y9"/>
  <c r="X9"/>
  <c r="V9"/>
  <c r="AT9" s="1"/>
  <c r="U9"/>
  <c r="T9"/>
  <c r="S9"/>
  <c r="R9"/>
  <c r="Q9"/>
  <c r="P9"/>
  <c r="O9"/>
  <c r="N9"/>
  <c r="L9"/>
  <c r="K9"/>
  <c r="AS9" s="1"/>
  <c r="J9"/>
  <c r="I9"/>
  <c r="H9"/>
  <c r="G9"/>
  <c r="F9"/>
  <c r="D9"/>
  <c r="C9"/>
  <c r="O2"/>
  <c r="Y100" i="1"/>
  <c r="Y99"/>
  <c r="Y98"/>
  <c r="Y97"/>
  <c r="Y96"/>
  <c r="Y95"/>
  <c r="BM88"/>
  <c r="BL88"/>
  <c r="BK88"/>
  <c r="BJ88"/>
  <c r="BI88"/>
  <c r="BH88"/>
  <c r="BG88"/>
  <c r="BF88"/>
  <c r="BE88"/>
  <c r="BC88"/>
  <c r="BB88"/>
  <c r="BA88"/>
  <c r="AZ88"/>
  <c r="AY88"/>
  <c r="AX88"/>
  <c r="AW88"/>
  <c r="AV88"/>
  <c r="AU88"/>
  <c r="AT88"/>
  <c r="AS88"/>
  <c r="AR88"/>
  <c r="AQ88"/>
  <c r="AP88"/>
  <c r="AN88"/>
  <c r="AM88"/>
  <c r="AL88"/>
  <c r="AK88"/>
  <c r="AJ88"/>
  <c r="AI88"/>
  <c r="AH88"/>
  <c r="AF88"/>
  <c r="AE88"/>
  <c r="AD88"/>
  <c r="AC88"/>
  <c r="AB88"/>
  <c r="AA88"/>
  <c r="Z88"/>
  <c r="Y88"/>
  <c r="X88"/>
  <c r="W88"/>
  <c r="V88"/>
  <c r="U88"/>
  <c r="T88"/>
  <c r="S88"/>
  <c r="R88"/>
  <c r="Q88"/>
  <c r="P88"/>
  <c r="O88"/>
  <c r="N88"/>
  <c r="M88"/>
  <c r="L88"/>
  <c r="K88"/>
  <c r="J88"/>
  <c r="I88"/>
  <c r="H88"/>
  <c r="G88"/>
  <c r="F88"/>
  <c r="E88"/>
  <c r="D88"/>
  <c r="C88"/>
  <c r="BM85"/>
  <c r="BL85"/>
  <c r="BK85"/>
  <c r="BJ85"/>
  <c r="BI85"/>
  <c r="BH85"/>
  <c r="BG85"/>
  <c r="BF85"/>
  <c r="BE85"/>
  <c r="BC85"/>
  <c r="BB85"/>
  <c r="BA85"/>
  <c r="AZ85"/>
  <c r="AY85"/>
  <c r="AX85"/>
  <c r="AW85"/>
  <c r="AV85"/>
  <c r="AU85"/>
  <c r="AT85"/>
  <c r="AS85"/>
  <c r="AR85"/>
  <c r="AQ85"/>
  <c r="AP85"/>
  <c r="AN85"/>
  <c r="AM85"/>
  <c r="AL85"/>
  <c r="AK85"/>
  <c r="AJ85"/>
  <c r="AI85"/>
  <c r="AH85"/>
  <c r="AF85"/>
  <c r="AE85"/>
  <c r="AD85"/>
  <c r="AC85"/>
  <c r="AB85"/>
  <c r="AA85"/>
  <c r="Z85"/>
  <c r="Y85"/>
  <c r="X85"/>
  <c r="W85"/>
  <c r="V85"/>
  <c r="U85"/>
  <c r="T85"/>
  <c r="S85"/>
  <c r="R85"/>
  <c r="Q85"/>
  <c r="P85"/>
  <c r="O85"/>
  <c r="N85"/>
  <c r="M85"/>
  <c r="L85"/>
  <c r="K85"/>
  <c r="J85"/>
  <c r="I85"/>
  <c r="H85"/>
  <c r="G85"/>
  <c r="F85"/>
  <c r="E85"/>
  <c r="D85"/>
  <c r="C85"/>
  <c r="BC84"/>
  <c r="BB84"/>
  <c r="X84"/>
  <c r="BC83"/>
  <c r="BB83"/>
  <c r="X83"/>
  <c r="BC82"/>
  <c r="BB82"/>
  <c r="BA82"/>
  <c r="AZ82"/>
  <c r="AY82"/>
  <c r="AX82"/>
  <c r="AW82"/>
  <c r="AV82"/>
  <c r="AU82"/>
  <c r="AT82"/>
  <c r="AS82"/>
  <c r="AR82"/>
  <c r="AQ82"/>
  <c r="AP82"/>
  <c r="AM82"/>
  <c r="AL82"/>
  <c r="AK82"/>
  <c r="AJ82"/>
  <c r="AI82"/>
  <c r="AH82"/>
  <c r="AE82"/>
  <c r="AD82"/>
  <c r="AC82"/>
  <c r="AB82"/>
  <c r="AA82"/>
  <c r="Z82"/>
  <c r="Y82"/>
  <c r="X82"/>
  <c r="W82"/>
  <c r="V82"/>
  <c r="U82"/>
  <c r="T82"/>
  <c r="S82"/>
  <c r="R82"/>
  <c r="Q82"/>
  <c r="P82"/>
  <c r="O82"/>
  <c r="N82"/>
  <c r="M82"/>
  <c r="L82"/>
  <c r="K82"/>
  <c r="J82"/>
  <c r="I82"/>
  <c r="H82"/>
  <c r="G82"/>
  <c r="F82"/>
  <c r="E82"/>
  <c r="D82"/>
  <c r="C82"/>
  <c r="BM81"/>
  <c r="BL81"/>
  <c r="BK81"/>
  <c r="BJ81"/>
  <c r="BI81"/>
  <c r="BH81"/>
  <c r="BG81"/>
  <c r="BF81"/>
  <c r="BE81"/>
  <c r="BC81"/>
  <c r="BB81"/>
  <c r="AX81"/>
  <c r="AI81"/>
  <c r="Y81"/>
  <c r="X81"/>
  <c r="BM80"/>
  <c r="BL80"/>
  <c r="BK80"/>
  <c r="BJ80"/>
  <c r="BI80"/>
  <c r="BH80"/>
  <c r="BG80"/>
  <c r="BF80"/>
  <c r="BE80"/>
  <c r="BC80"/>
  <c r="BB80"/>
  <c r="AX80"/>
  <c r="AI80"/>
  <c r="Y80"/>
  <c r="X80"/>
  <c r="BH79"/>
  <c r="BG79"/>
  <c r="BF79"/>
  <c r="BE79"/>
  <c r="BC79"/>
  <c r="BB79"/>
  <c r="AX79"/>
  <c r="BM79" s="1"/>
  <c r="AI79"/>
  <c r="BK79" s="1"/>
  <c r="Y79"/>
  <c r="X79"/>
  <c r="BM78"/>
  <c r="BL78"/>
  <c r="BK78"/>
  <c r="BJ78"/>
  <c r="BI78"/>
  <c r="BH78"/>
  <c r="BG78"/>
  <c r="BF78"/>
  <c r="BE78"/>
  <c r="BC78"/>
  <c r="BB78"/>
  <c r="AX78"/>
  <c r="AI78"/>
  <c r="Y78"/>
  <c r="X78"/>
  <c r="BH77"/>
  <c r="BG77"/>
  <c r="BF77"/>
  <c r="BE77"/>
  <c r="BB77"/>
  <c r="BA77"/>
  <c r="BA10" s="1"/>
  <c r="AZ77"/>
  <c r="AY77"/>
  <c r="AW77"/>
  <c r="AV77"/>
  <c r="AU77"/>
  <c r="AT77"/>
  <c r="AS77"/>
  <c r="AR77"/>
  <c r="AQ77"/>
  <c r="AP77"/>
  <c r="AO77"/>
  <c r="AN77"/>
  <c r="AM77"/>
  <c r="AL77"/>
  <c r="AK77"/>
  <c r="AJ77"/>
  <c r="AI77"/>
  <c r="BK77" s="1"/>
  <c r="AH77"/>
  <c r="AG77"/>
  <c r="AF77"/>
  <c r="AE77"/>
  <c r="AD77"/>
  <c r="AC77"/>
  <c r="AB77"/>
  <c r="AA77"/>
  <c r="Z77"/>
  <c r="Y77"/>
  <c r="X77"/>
  <c r="W77"/>
  <c r="V77"/>
  <c r="U77"/>
  <c r="T77"/>
  <c r="S77"/>
  <c r="R77"/>
  <c r="Q77"/>
  <c r="P77"/>
  <c r="O77"/>
  <c r="N77"/>
  <c r="M77"/>
  <c r="L77"/>
  <c r="K77"/>
  <c r="J77"/>
  <c r="I77"/>
  <c r="H77"/>
  <c r="G77"/>
  <c r="F77"/>
  <c r="E77"/>
  <c r="D77"/>
  <c r="C77"/>
  <c r="BC76"/>
  <c r="BB76"/>
  <c r="X76"/>
  <c r="BC75"/>
  <c r="BB75"/>
  <c r="X75"/>
  <c r="BC74"/>
  <c r="BB74"/>
  <c r="BA74"/>
  <c r="AZ74"/>
  <c r="AY74"/>
  <c r="AX74"/>
  <c r="AW74"/>
  <c r="AV74"/>
  <c r="AU74"/>
  <c r="AT74"/>
  <c r="AS74"/>
  <c r="AR74"/>
  <c r="AQ74"/>
  <c r="AP74"/>
  <c r="AO74"/>
  <c r="AM74"/>
  <c r="AL74"/>
  <c r="AK74"/>
  <c r="AJ74"/>
  <c r="AI74"/>
  <c r="AH74"/>
  <c r="AG74"/>
  <c r="AE74"/>
  <c r="AD74"/>
  <c r="AC74"/>
  <c r="AB74"/>
  <c r="AA74"/>
  <c r="Z74"/>
  <c r="Y74"/>
  <c r="X74"/>
  <c r="W74"/>
  <c r="V74"/>
  <c r="U74"/>
  <c r="T74"/>
  <c r="S74"/>
  <c r="R74"/>
  <c r="Q74"/>
  <c r="P74"/>
  <c r="O74"/>
  <c r="N74"/>
  <c r="M74"/>
  <c r="L74"/>
  <c r="K74"/>
  <c r="J74"/>
  <c r="I74"/>
  <c r="H74"/>
  <c r="G74"/>
  <c r="F74"/>
  <c r="E74"/>
  <c r="D74"/>
  <c r="C74"/>
  <c r="BC73"/>
  <c r="BB73"/>
  <c r="BM72"/>
  <c r="BL72"/>
  <c r="BK72"/>
  <c r="BJ72"/>
  <c r="BI72"/>
  <c r="BH72"/>
  <c r="BG72"/>
  <c r="BF72"/>
  <c r="BE72"/>
  <c r="BC72"/>
  <c r="BB72"/>
  <c r="AX72"/>
  <c r="AI72"/>
  <c r="Y72"/>
  <c r="X72"/>
  <c r="BM71"/>
  <c r="BL71"/>
  <c r="BK71"/>
  <c r="BJ71"/>
  <c r="BI71"/>
  <c r="BH71"/>
  <c r="BG71"/>
  <c r="BF71"/>
  <c r="BE71"/>
  <c r="BC71"/>
  <c r="BB71"/>
  <c r="AX71"/>
  <c r="AI71"/>
  <c r="Y71"/>
  <c r="X71"/>
  <c r="BM70"/>
  <c r="BL70"/>
  <c r="BK70"/>
  <c r="BJ70"/>
  <c r="BI70"/>
  <c r="BH70"/>
  <c r="BG70"/>
  <c r="BF70"/>
  <c r="BE70"/>
  <c r="BC70"/>
  <c r="BB70"/>
  <c r="AX70"/>
  <c r="AI70"/>
  <c r="Y70"/>
  <c r="X70"/>
  <c r="BM69"/>
  <c r="BL69"/>
  <c r="BK69"/>
  <c r="BJ69"/>
  <c r="BI69"/>
  <c r="BH69"/>
  <c r="BG69"/>
  <c r="BF69"/>
  <c r="BE69"/>
  <c r="BC69"/>
  <c r="BB69"/>
  <c r="AX69"/>
  <c r="AI69"/>
  <c r="Y69"/>
  <c r="X69"/>
  <c r="BM68"/>
  <c r="BL68"/>
  <c r="BK68"/>
  <c r="BJ68"/>
  <c r="BI68"/>
  <c r="BH68"/>
  <c r="BG68"/>
  <c r="BF68"/>
  <c r="BE68"/>
  <c r="BC68"/>
  <c r="BB68"/>
  <c r="AX68"/>
  <c r="AI68"/>
  <c r="Y68"/>
  <c r="X68"/>
  <c r="BM67"/>
  <c r="BL67"/>
  <c r="BK67"/>
  <c r="BJ67"/>
  <c r="BI67"/>
  <c r="BH67"/>
  <c r="BG67"/>
  <c r="BF67"/>
  <c r="BE67"/>
  <c r="BC67"/>
  <c r="BB67"/>
  <c r="AX67"/>
  <c r="AI67"/>
  <c r="Y67"/>
  <c r="X67"/>
  <c r="BM66"/>
  <c r="BL66"/>
  <c r="BK66"/>
  <c r="BJ66"/>
  <c r="BI66"/>
  <c r="BH66"/>
  <c r="BG66"/>
  <c r="BF66"/>
  <c r="BE66"/>
  <c r="BC66"/>
  <c r="BB66"/>
  <c r="AX66"/>
  <c r="AI66"/>
  <c r="Y66"/>
  <c r="X66"/>
  <c r="BM65"/>
  <c r="BL65"/>
  <c r="BK65"/>
  <c r="BJ65"/>
  <c r="BI65"/>
  <c r="BH65"/>
  <c r="BG65"/>
  <c r="BF65"/>
  <c r="BE65"/>
  <c r="BC65"/>
  <c r="BB65"/>
  <c r="AX65"/>
  <c r="AI65"/>
  <c r="Y65"/>
  <c r="X65"/>
  <c r="BM64"/>
  <c r="BL64"/>
  <c r="BK64"/>
  <c r="BJ64"/>
  <c r="BI64"/>
  <c r="BH64"/>
  <c r="BG64"/>
  <c r="BF64"/>
  <c r="BE64"/>
  <c r="BC64"/>
  <c r="BB64"/>
  <c r="AX64"/>
  <c r="AI64"/>
  <c r="Y64"/>
  <c r="X64"/>
  <c r="BM63"/>
  <c r="BL63"/>
  <c r="BK63"/>
  <c r="BJ63"/>
  <c r="BI63"/>
  <c r="BH63"/>
  <c r="BG63"/>
  <c r="BF63"/>
  <c r="BE63"/>
  <c r="BC63"/>
  <c r="BB63"/>
  <c r="AX63"/>
  <c r="AI63"/>
  <c r="Y63"/>
  <c r="X63"/>
  <c r="BM62"/>
  <c r="BL62"/>
  <c r="BK62"/>
  <c r="BJ62"/>
  <c r="BI62"/>
  <c r="BH62"/>
  <c r="BG62"/>
  <c r="BF62"/>
  <c r="BE62"/>
  <c r="BC62"/>
  <c r="BB62"/>
  <c r="AX62"/>
  <c r="AI62"/>
  <c r="Y62"/>
  <c r="X62"/>
  <c r="BM61"/>
  <c r="BL61"/>
  <c r="BK61"/>
  <c r="BJ61"/>
  <c r="BI61"/>
  <c r="BH61"/>
  <c r="BG61"/>
  <c r="BF61"/>
  <c r="BE61"/>
  <c r="BC61"/>
  <c r="BB61"/>
  <c r="AX61"/>
  <c r="AI61"/>
  <c r="Y61"/>
  <c r="X61"/>
  <c r="BM60"/>
  <c r="BL60"/>
  <c r="BK60"/>
  <c r="BJ60"/>
  <c r="BI60"/>
  <c r="BH60"/>
  <c r="BG60"/>
  <c r="BF60"/>
  <c r="BE60"/>
  <c r="BC60"/>
  <c r="BB60"/>
  <c r="AX60"/>
  <c r="AI60"/>
  <c r="Y60"/>
  <c r="X60"/>
  <c r="BM59"/>
  <c r="BL59"/>
  <c r="BK59"/>
  <c r="BJ59"/>
  <c r="BI59"/>
  <c r="BH59"/>
  <c r="BG59"/>
  <c r="BF59"/>
  <c r="BE59"/>
  <c r="BC59"/>
  <c r="BB59"/>
  <c r="AX59"/>
  <c r="AI59"/>
  <c r="Y59"/>
  <c r="X59"/>
  <c r="BM58"/>
  <c r="BL58"/>
  <c r="BK58"/>
  <c r="BJ58"/>
  <c r="BI58"/>
  <c r="BH58"/>
  <c r="BG58"/>
  <c r="BF58"/>
  <c r="BE58"/>
  <c r="BC58"/>
  <c r="BB58"/>
  <c r="AX58"/>
  <c r="AI58"/>
  <c r="Y58"/>
  <c r="X58"/>
  <c r="BM57"/>
  <c r="BL57"/>
  <c r="BK57"/>
  <c r="BJ57"/>
  <c r="BI57"/>
  <c r="BH57"/>
  <c r="BG57"/>
  <c r="BF57"/>
  <c r="BE57"/>
  <c r="BC57"/>
  <c r="BB57"/>
  <c r="AX57"/>
  <c r="AI57"/>
  <c r="Y57"/>
  <c r="X57"/>
  <c r="BM56"/>
  <c r="BL56"/>
  <c r="BK56"/>
  <c r="BJ56"/>
  <c r="BI56"/>
  <c r="BH56"/>
  <c r="BG56"/>
  <c r="BF56"/>
  <c r="BE56"/>
  <c r="BC56"/>
  <c r="BB56"/>
  <c r="AX56"/>
  <c r="AI56"/>
  <c r="Y56"/>
  <c r="X56"/>
  <c r="BM55"/>
  <c r="BL55"/>
  <c r="BK55"/>
  <c r="BJ55"/>
  <c r="BI55"/>
  <c r="BH55"/>
  <c r="BG55"/>
  <c r="BF55"/>
  <c r="BE55"/>
  <c r="BC55"/>
  <c r="BB55"/>
  <c r="AX55"/>
  <c r="AI55"/>
  <c r="Y55"/>
  <c r="X55"/>
  <c r="BM54"/>
  <c r="BL54"/>
  <c r="BK54"/>
  <c r="BJ54"/>
  <c r="BI54"/>
  <c r="BH54"/>
  <c r="BG54"/>
  <c r="BF54"/>
  <c r="BE54"/>
  <c r="BC54"/>
  <c r="BB54"/>
  <c r="AX54"/>
  <c r="AI54"/>
  <c r="Y54"/>
  <c r="X54"/>
  <c r="BM53"/>
  <c r="BL53"/>
  <c r="BK53"/>
  <c r="BJ53"/>
  <c r="BI53"/>
  <c r="BH53"/>
  <c r="BG53"/>
  <c r="BF53"/>
  <c r="BE53"/>
  <c r="BC53"/>
  <c r="BB53"/>
  <c r="AX53"/>
  <c r="AI53"/>
  <c r="Y53"/>
  <c r="X53"/>
  <c r="BM52"/>
  <c r="BL52"/>
  <c r="BK52"/>
  <c r="BJ52"/>
  <c r="BI52"/>
  <c r="BH52"/>
  <c r="BG52"/>
  <c r="BF52"/>
  <c r="BE52"/>
  <c r="BC52"/>
  <c r="BB52"/>
  <c r="AX52"/>
  <c r="AI52"/>
  <c r="Y52"/>
  <c r="X52"/>
  <c r="BM51"/>
  <c r="BL51"/>
  <c r="BK51"/>
  <c r="BJ51"/>
  <c r="BI51"/>
  <c r="BH51"/>
  <c r="BG51"/>
  <c r="BF51"/>
  <c r="BE51"/>
  <c r="BC51"/>
  <c r="BB51"/>
  <c r="AX51"/>
  <c r="AI51"/>
  <c r="Y51"/>
  <c r="X51"/>
  <c r="BM50"/>
  <c r="BL50"/>
  <c r="BK50"/>
  <c r="BJ50"/>
  <c r="BI50"/>
  <c r="BH50"/>
  <c r="BG50"/>
  <c r="BF50"/>
  <c r="BE50"/>
  <c r="BC50"/>
  <c r="BB50"/>
  <c r="AX50"/>
  <c r="AI50"/>
  <c r="Y50"/>
  <c r="X50"/>
  <c r="BM49"/>
  <c r="BL49"/>
  <c r="BK49"/>
  <c r="BJ49"/>
  <c r="BI49"/>
  <c r="BH49"/>
  <c r="BG49"/>
  <c r="BF49"/>
  <c r="BE49"/>
  <c r="BC49"/>
  <c r="BB49"/>
  <c r="AX49"/>
  <c r="AI49"/>
  <c r="Y49"/>
  <c r="X49"/>
  <c r="BM48"/>
  <c r="BL48"/>
  <c r="BK48"/>
  <c r="BJ48"/>
  <c r="BI48"/>
  <c r="BH48"/>
  <c r="BG48"/>
  <c r="BF48"/>
  <c r="BE48"/>
  <c r="BC48"/>
  <c r="BB48"/>
  <c r="AX48"/>
  <c r="AI48"/>
  <c r="Y48"/>
  <c r="X48"/>
  <c r="BM47"/>
  <c r="BL47"/>
  <c r="BK47"/>
  <c r="BJ47"/>
  <c r="BI47"/>
  <c r="BH47"/>
  <c r="BG47"/>
  <c r="BF47"/>
  <c r="BE47"/>
  <c r="BC47"/>
  <c r="BB47"/>
  <c r="AX47"/>
  <c r="AI47"/>
  <c r="Y47"/>
  <c r="X47"/>
  <c r="BM46"/>
  <c r="BL46"/>
  <c r="BK46"/>
  <c r="BJ46"/>
  <c r="BI46"/>
  <c r="BH46"/>
  <c r="BG46"/>
  <c r="BF46"/>
  <c r="BE46"/>
  <c r="BC46"/>
  <c r="BB46"/>
  <c r="AX46"/>
  <c r="AI46"/>
  <c r="Y46"/>
  <c r="X46"/>
  <c r="BM45"/>
  <c r="BL45"/>
  <c r="BK45"/>
  <c r="BJ45"/>
  <c r="BI45"/>
  <c r="BH45"/>
  <c r="BG45"/>
  <c r="BF45"/>
  <c r="BE45"/>
  <c r="BC45"/>
  <c r="BB45"/>
  <c r="AX45"/>
  <c r="AI45"/>
  <c r="Y45"/>
  <c r="X45"/>
  <c r="BM44"/>
  <c r="BL44"/>
  <c r="BK44"/>
  <c r="BJ44"/>
  <c r="BI44"/>
  <c r="BH44"/>
  <c r="BG44"/>
  <c r="BF44"/>
  <c r="BE44"/>
  <c r="BC44"/>
  <c r="BB44"/>
  <c r="AX44"/>
  <c r="AI44"/>
  <c r="Y44"/>
  <c r="X44"/>
  <c r="BM43"/>
  <c r="BL43"/>
  <c r="BK43"/>
  <c r="BJ43"/>
  <c r="BI43"/>
  <c r="BH43"/>
  <c r="BG43"/>
  <c r="BF43"/>
  <c r="BE43"/>
  <c r="BC43"/>
  <c r="BB43"/>
  <c r="AX43"/>
  <c r="AI43"/>
  <c r="Y43"/>
  <c r="X43"/>
  <c r="BM42"/>
  <c r="BL42"/>
  <c r="BK42"/>
  <c r="BJ42"/>
  <c r="BI42"/>
  <c r="BH42"/>
  <c r="BG42"/>
  <c r="BF42"/>
  <c r="BE42"/>
  <c r="BC42"/>
  <c r="BB42"/>
  <c r="AX42"/>
  <c r="AI42"/>
  <c r="Y42"/>
  <c r="X42"/>
  <c r="BM41"/>
  <c r="BL41"/>
  <c r="BK41"/>
  <c r="BJ41"/>
  <c r="BI41"/>
  <c r="BH41"/>
  <c r="BG41"/>
  <c r="BF41"/>
  <c r="BE41"/>
  <c r="BC41"/>
  <c r="BB41"/>
  <c r="AX41"/>
  <c r="AI41"/>
  <c r="Y41"/>
  <c r="X41"/>
  <c r="BM40"/>
  <c r="BL40"/>
  <c r="BK40"/>
  <c r="BJ40"/>
  <c r="BI40"/>
  <c r="BH40"/>
  <c r="BG40"/>
  <c r="BF40"/>
  <c r="BE40"/>
  <c r="BC40"/>
  <c r="BB40"/>
  <c r="AX40"/>
  <c r="AI40"/>
  <c r="Y40"/>
  <c r="X40"/>
  <c r="BM39"/>
  <c r="BL39"/>
  <c r="BK39"/>
  <c r="BJ39"/>
  <c r="BI39"/>
  <c r="BH39"/>
  <c r="BG39"/>
  <c r="BF39"/>
  <c r="BE39"/>
  <c r="BC39"/>
  <c r="BB39"/>
  <c r="AX39"/>
  <c r="AI39"/>
  <c r="Y39"/>
  <c r="X39"/>
  <c r="BM38"/>
  <c r="BL38"/>
  <c r="BK38"/>
  <c r="BJ38"/>
  <c r="BI38"/>
  <c r="BH38"/>
  <c r="BG38"/>
  <c r="BF38"/>
  <c r="BE38"/>
  <c r="BC38"/>
  <c r="BB38"/>
  <c r="AX38"/>
  <c r="AI38"/>
  <c r="Y38"/>
  <c r="X38"/>
  <c r="BM37"/>
  <c r="BL37"/>
  <c r="BK37"/>
  <c r="BJ37"/>
  <c r="BI37"/>
  <c r="BH37"/>
  <c r="BG37"/>
  <c r="BF37"/>
  <c r="BE37"/>
  <c r="BC37"/>
  <c r="BB37"/>
  <c r="AX37"/>
  <c r="AI37"/>
  <c r="Y37"/>
  <c r="X37"/>
  <c r="BM36"/>
  <c r="BL36"/>
  <c r="BK36"/>
  <c r="BJ36"/>
  <c r="BI36"/>
  <c r="BH36"/>
  <c r="BG36"/>
  <c r="BF36"/>
  <c r="BE36"/>
  <c r="BC36"/>
  <c r="BB36"/>
  <c r="AX36"/>
  <c r="AI36"/>
  <c r="Y36"/>
  <c r="X36"/>
  <c r="BM35"/>
  <c r="BL35"/>
  <c r="BK35"/>
  <c r="BJ35"/>
  <c r="BI35"/>
  <c r="BH35"/>
  <c r="BG35"/>
  <c r="BF35"/>
  <c r="BE35"/>
  <c r="BC35"/>
  <c r="BB35"/>
  <c r="AX35"/>
  <c r="AI35"/>
  <c r="Y35"/>
  <c r="X35"/>
  <c r="BG34"/>
  <c r="BF34"/>
  <c r="BE34"/>
  <c r="BC34"/>
  <c r="BB34"/>
  <c r="AX34"/>
  <c r="BM34" s="1"/>
  <c r="AI34"/>
  <c r="BK34" s="1"/>
  <c r="Y34"/>
  <c r="X34"/>
  <c r="BM33"/>
  <c r="BL33"/>
  <c r="BK33"/>
  <c r="BJ33"/>
  <c r="BI33"/>
  <c r="BH33"/>
  <c r="BG33"/>
  <c r="BF33"/>
  <c r="BE33"/>
  <c r="BC33"/>
  <c r="BB33"/>
  <c r="AX33"/>
  <c r="AI33"/>
  <c r="Y33"/>
  <c r="X33"/>
  <c r="BM32"/>
  <c r="BL32"/>
  <c r="BK32"/>
  <c r="BJ32"/>
  <c r="BI32"/>
  <c r="BH32"/>
  <c r="BG32"/>
  <c r="BF32"/>
  <c r="BE32"/>
  <c r="BC32"/>
  <c r="BB32"/>
  <c r="AX32"/>
  <c r="AI32"/>
  <c r="Y32"/>
  <c r="X32"/>
  <c r="BM31"/>
  <c r="BL31"/>
  <c r="BK31"/>
  <c r="BJ31"/>
  <c r="BI31"/>
  <c r="BH31"/>
  <c r="BG31"/>
  <c r="BF31"/>
  <c r="BE31"/>
  <c r="BC31"/>
  <c r="BB31"/>
  <c r="AX31"/>
  <c r="AI31"/>
  <c r="Y31"/>
  <c r="X31"/>
  <c r="BM30"/>
  <c r="BL30"/>
  <c r="BK30"/>
  <c r="BJ30"/>
  <c r="BI30"/>
  <c r="BH30"/>
  <c r="BG30"/>
  <c r="BF30"/>
  <c r="BE30"/>
  <c r="BC30"/>
  <c r="BB30"/>
  <c r="AX30"/>
  <c r="AI30"/>
  <c r="Y30"/>
  <c r="X30"/>
  <c r="BM29"/>
  <c r="BL29"/>
  <c r="BK29"/>
  <c r="BJ29"/>
  <c r="BI29"/>
  <c r="BH29"/>
  <c r="BG29"/>
  <c r="BF29"/>
  <c r="BE29"/>
  <c r="BC29"/>
  <c r="BB29"/>
  <c r="AX29"/>
  <c r="AI29"/>
  <c r="Y29"/>
  <c r="X29"/>
  <c r="BM28"/>
  <c r="BG28"/>
  <c r="BF28"/>
  <c r="BE28"/>
  <c r="BC28"/>
  <c r="BB28"/>
  <c r="AX28"/>
  <c r="AI28"/>
  <c r="BK28" s="1"/>
  <c r="Y28"/>
  <c r="X28"/>
  <c r="BM27"/>
  <c r="BL27"/>
  <c r="BK27"/>
  <c r="BJ27"/>
  <c r="BI27"/>
  <c r="BH27"/>
  <c r="BG27"/>
  <c r="BF27"/>
  <c r="BE27"/>
  <c r="BC27"/>
  <c r="BB27"/>
  <c r="AX27"/>
  <c r="AI27"/>
  <c r="Y27"/>
  <c r="X27"/>
  <c r="BM26"/>
  <c r="BL26"/>
  <c r="BK26"/>
  <c r="BJ26"/>
  <c r="BI26"/>
  <c r="BH26"/>
  <c r="BG26"/>
  <c r="BF26"/>
  <c r="BE26"/>
  <c r="BC26"/>
  <c r="BB26"/>
  <c r="AX26"/>
  <c r="AI26"/>
  <c r="Y26"/>
  <c r="X26"/>
  <c r="BH25"/>
  <c r="BG25"/>
  <c r="BF25"/>
  <c r="BE25"/>
  <c r="BC25"/>
  <c r="BB25"/>
  <c r="AX25"/>
  <c r="BM25" s="1"/>
  <c r="AI25"/>
  <c r="BK25" s="1"/>
  <c r="Y25"/>
  <c r="X25"/>
  <c r="BM24"/>
  <c r="BH24"/>
  <c r="BG24"/>
  <c r="BF24"/>
  <c r="BE24"/>
  <c r="BC24"/>
  <c r="BB24"/>
  <c r="AX24"/>
  <c r="AI24"/>
  <c r="BL24" s="1"/>
  <c r="Y24"/>
  <c r="X24"/>
  <c r="BH23"/>
  <c r="BG23"/>
  <c r="BF23"/>
  <c r="BE23"/>
  <c r="BC23"/>
  <c r="BB23"/>
  <c r="AX23"/>
  <c r="BM23" s="1"/>
  <c r="AI23"/>
  <c r="Y23"/>
  <c r="X23"/>
  <c r="BM22"/>
  <c r="BL22"/>
  <c r="BK22"/>
  <c r="BJ22"/>
  <c r="BI22"/>
  <c r="BH22"/>
  <c r="BG22"/>
  <c r="BF22"/>
  <c r="BE22"/>
  <c r="BC22"/>
  <c r="BB22"/>
  <c r="AX22"/>
  <c r="AI22"/>
  <c r="Y22"/>
  <c r="X22"/>
  <c r="BM21"/>
  <c r="BL21"/>
  <c r="BK21"/>
  <c r="BJ21"/>
  <c r="BI21"/>
  <c r="BH21"/>
  <c r="BG21"/>
  <c r="BF21"/>
  <c r="BE21"/>
  <c r="BC21"/>
  <c r="BB21"/>
  <c r="AX21"/>
  <c r="AI21"/>
  <c r="Y21"/>
  <c r="X21"/>
  <c r="BM20"/>
  <c r="BL20"/>
  <c r="BK20"/>
  <c r="BJ20"/>
  <c r="BI20"/>
  <c r="BH20"/>
  <c r="BG20"/>
  <c r="BF20"/>
  <c r="BE20"/>
  <c r="BC20"/>
  <c r="BB20"/>
  <c r="AX20"/>
  <c r="AI20"/>
  <c r="Y20"/>
  <c r="X20"/>
  <c r="BM19"/>
  <c r="BL19"/>
  <c r="BK19"/>
  <c r="BJ19"/>
  <c r="BI19"/>
  <c r="BH19"/>
  <c r="BG19"/>
  <c r="BF19"/>
  <c r="BE19"/>
  <c r="BC19"/>
  <c r="BB19"/>
  <c r="AX19"/>
  <c r="AI19"/>
  <c r="Y19"/>
  <c r="X19"/>
  <c r="BM18"/>
  <c r="BL18"/>
  <c r="BK18"/>
  <c r="BJ18"/>
  <c r="BI18"/>
  <c r="BH18"/>
  <c r="BG18"/>
  <c r="BF18"/>
  <c r="BE18"/>
  <c r="BC18"/>
  <c r="BB18"/>
  <c r="AX18"/>
  <c r="AI18"/>
  <c r="Y18"/>
  <c r="X18"/>
  <c r="BM17"/>
  <c r="BL17"/>
  <c r="BK17"/>
  <c r="BJ17"/>
  <c r="BI17"/>
  <c r="BH17"/>
  <c r="BG17"/>
  <c r="BF17"/>
  <c r="BE17"/>
  <c r="BC17"/>
  <c r="BB17"/>
  <c r="AX17"/>
  <c r="AI17"/>
  <c r="Y17"/>
  <c r="X17"/>
  <c r="BM16"/>
  <c r="BL16"/>
  <c r="BK16"/>
  <c r="BJ16"/>
  <c r="BI16"/>
  <c r="BH16"/>
  <c r="BG16"/>
  <c r="BF16"/>
  <c r="BE16"/>
  <c r="BC16"/>
  <c r="BB16"/>
  <c r="AX16"/>
  <c r="AI16"/>
  <c r="Y16"/>
  <c r="X16"/>
  <c r="BM15"/>
  <c r="BL15"/>
  <c r="BK15"/>
  <c r="BJ15"/>
  <c r="BI15"/>
  <c r="BH15"/>
  <c r="BG15"/>
  <c r="BF15"/>
  <c r="BE15"/>
  <c r="BC15"/>
  <c r="BB15"/>
  <c r="AX15"/>
  <c r="AI15"/>
  <c r="Y15"/>
  <c r="X15"/>
  <c r="BG14"/>
  <c r="BF14"/>
  <c r="BE14"/>
  <c r="BB14"/>
  <c r="BA14"/>
  <c r="AZ14"/>
  <c r="AY14"/>
  <c r="AX14"/>
  <c r="AW14"/>
  <c r="AV14"/>
  <c r="AV10" s="1"/>
  <c r="AU14"/>
  <c r="AT14"/>
  <c r="AS14"/>
  <c r="AR14"/>
  <c r="AQ14"/>
  <c r="AP14"/>
  <c r="AO14"/>
  <c r="AN14"/>
  <c r="AM14"/>
  <c r="AL14"/>
  <c r="AK14"/>
  <c r="AJ14"/>
  <c r="AI14"/>
  <c r="BK14" s="1"/>
  <c r="AH14"/>
  <c r="AG14"/>
  <c r="AF14"/>
  <c r="AE14"/>
  <c r="AD14"/>
  <c r="AC14"/>
  <c r="AB14"/>
  <c r="AA14"/>
  <c r="Z14"/>
  <c r="X14"/>
  <c r="W14"/>
  <c r="V14"/>
  <c r="U14"/>
  <c r="T14"/>
  <c r="S14"/>
  <c r="R14"/>
  <c r="Q14"/>
  <c r="P14"/>
  <c r="O14"/>
  <c r="N14"/>
  <c r="M14"/>
  <c r="L14"/>
  <c r="K14"/>
  <c r="J14"/>
  <c r="I14"/>
  <c r="H14"/>
  <c r="G14"/>
  <c r="F14"/>
  <c r="E14"/>
  <c r="D14"/>
  <c r="C14"/>
  <c r="BM13"/>
  <c r="BL13"/>
  <c r="BK13"/>
  <c r="BJ13"/>
  <c r="BI13"/>
  <c r="BH13"/>
  <c r="BG13"/>
  <c r="BF13"/>
  <c r="BE13"/>
  <c r="BC13"/>
  <c r="X13"/>
  <c r="BM12"/>
  <c r="BL12"/>
  <c r="BK12"/>
  <c r="BJ12"/>
  <c r="BI12"/>
  <c r="BH12"/>
  <c r="BG12"/>
  <c r="BF12"/>
  <c r="BE12"/>
  <c r="BC12"/>
  <c r="X12"/>
  <c r="BM11"/>
  <c r="BL11"/>
  <c r="BK11"/>
  <c r="BJ11"/>
  <c r="BI11"/>
  <c r="BH11"/>
  <c r="BG11"/>
  <c r="BF11"/>
  <c r="BE11"/>
  <c r="BC11"/>
  <c r="BA11"/>
  <c r="AZ11"/>
  <c r="AY11"/>
  <c r="AX11"/>
  <c r="AW11"/>
  <c r="AV11"/>
  <c r="AU11"/>
  <c r="AT11"/>
  <c r="AS11"/>
  <c r="AR11"/>
  <c r="AQ11"/>
  <c r="AP11"/>
  <c r="AO11"/>
  <c r="AN11"/>
  <c r="AM11"/>
  <c r="AL11"/>
  <c r="AK11"/>
  <c r="AJ11"/>
  <c r="AI11"/>
  <c r="AH11"/>
  <c r="AG11"/>
  <c r="AE11"/>
  <c r="AD11"/>
  <c r="AC11"/>
  <c r="AB11"/>
  <c r="AA11"/>
  <c r="Z11"/>
  <c r="Y11"/>
  <c r="X11"/>
  <c r="W11"/>
  <c r="V11"/>
  <c r="U11"/>
  <c r="T11"/>
  <c r="S11"/>
  <c r="R11"/>
  <c r="Q11"/>
  <c r="P11"/>
  <c r="O11"/>
  <c r="N11"/>
  <c r="M11"/>
  <c r="L11"/>
  <c r="K11"/>
  <c r="J11"/>
  <c r="I11"/>
  <c r="H11"/>
  <c r="G11"/>
  <c r="F11"/>
  <c r="E11"/>
  <c r="D11"/>
  <c r="C11"/>
  <c r="BG10"/>
  <c r="BF10"/>
  <c r="BE10"/>
  <c r="BB10"/>
  <c r="AZ10"/>
  <c r="AY10"/>
  <c r="AW10"/>
  <c r="AU10"/>
  <c r="AT10"/>
  <c r="AR10"/>
  <c r="AQ10"/>
  <c r="AP10"/>
  <c r="AO10"/>
  <c r="AN10"/>
  <c r="AM10"/>
  <c r="AL10"/>
  <c r="AK10"/>
  <c r="AJ10"/>
  <c r="AH10"/>
  <c r="AG10"/>
  <c r="AF10"/>
  <c r="AE10"/>
  <c r="AD10"/>
  <c r="AC10"/>
  <c r="AB10"/>
  <c r="AA10"/>
  <c r="Z10"/>
  <c r="X10"/>
  <c r="W10"/>
  <c r="V10"/>
  <c r="U10"/>
  <c r="T10"/>
  <c r="R10"/>
  <c r="Q10"/>
  <c r="P10"/>
  <c r="O10"/>
  <c r="N10"/>
  <c r="M10"/>
  <c r="L10"/>
  <c r="K10"/>
  <c r="J10"/>
  <c r="H10"/>
  <c r="G10"/>
  <c r="F10"/>
  <c r="E10"/>
  <c r="D10"/>
  <c r="C10"/>
  <c r="AJ3"/>
  <c r="BC77" l="1"/>
  <c r="AX77"/>
  <c r="BM77" s="1"/>
  <c r="AS10"/>
  <c r="BJ77"/>
  <c r="BJ79"/>
  <c r="BL79"/>
  <c r="BI77"/>
  <c r="BI79"/>
  <c r="W9" i="2"/>
  <c r="AN9" s="1"/>
  <c r="AP28"/>
  <c r="AR28"/>
  <c r="AO13"/>
  <c r="AK9"/>
  <c r="AO9" s="1"/>
  <c r="AU9"/>
  <c r="AT13"/>
  <c r="AN13"/>
  <c r="AP18"/>
  <c r="AR18"/>
  <c r="AP14"/>
  <c r="AR14"/>
  <c r="AP9"/>
  <c r="AR9"/>
  <c r="AP13"/>
  <c r="AR13"/>
  <c r="AP15"/>
  <c r="AR15"/>
  <c r="AP16"/>
  <c r="AR16"/>
  <c r="BJ28" i="1"/>
  <c r="BL28"/>
  <c r="BI28"/>
  <c r="BC10"/>
  <c r="Y14"/>
  <c r="BC14"/>
  <c r="BH28"/>
  <c r="AI10"/>
  <c r="BK10" s="1"/>
  <c r="BJ34"/>
  <c r="BL34"/>
  <c r="BI34"/>
  <c r="BH34"/>
  <c r="BM14"/>
  <c r="BL23"/>
  <c r="BI24"/>
  <c r="BK24"/>
  <c r="BJ25"/>
  <c r="BL25"/>
  <c r="BJ24"/>
  <c r="BI25"/>
  <c r="BJ14"/>
  <c r="BL14"/>
  <c r="BI23"/>
  <c r="BK23"/>
  <c r="BI10"/>
  <c r="BI14"/>
  <c r="BJ23"/>
  <c r="BL77" l="1"/>
  <c r="AX10"/>
  <c r="BM10" s="1"/>
  <c r="BJ10"/>
  <c r="BH14"/>
  <c r="Y10"/>
  <c r="BH10" l="1"/>
  <c r="BL10"/>
</calcChain>
</file>

<file path=xl/comments1.xml><?xml version="1.0" encoding="utf-8"?>
<comments xmlns="http://schemas.openxmlformats.org/spreadsheetml/2006/main">
  <authors>
    <author>王静洁</author>
  </authors>
  <commentList>
    <comment ref="Y4" authorId="0">
      <text>
        <r>
          <rPr>
            <sz val="10"/>
            <rFont val="宋体"/>
            <family val="3"/>
            <charset val="134"/>
          </rPr>
          <t>本表指标22至27统计口径：
1.已签订经济合同的按合同规定收缴方式、收缴时间计算应收租金。
2.未签订经济合同的，按口头约定或其他约定的收缴方式、收缴时间计算应收租金，租赁期限没有特殊约定的按临时租赁计算，即指标17按1年计算租赁期。
3.未签订经济合同的，收缴方式与收缴时间无任何约定的，按文件规定采用先交后租计算应收租金，租赁期限按临时租赁，即指标17按1年计算租赁期。</t>
        </r>
      </text>
    </comment>
  </commentList>
</comments>
</file>

<file path=xl/comments2.xml><?xml version="1.0" encoding="utf-8"?>
<comments xmlns="http://schemas.openxmlformats.org/spreadsheetml/2006/main">
  <authors>
    <author>lenovo</author>
  </authors>
  <commentList>
    <comment ref="AK3" authorId="0">
      <text>
        <r>
          <rPr>
            <sz val="10"/>
            <rFont val="宋体"/>
            <family val="3"/>
            <charset val="134"/>
          </rPr>
          <t xml:space="preserve">批注：
区镇资产办审核足额收缴到账情况，提出是否销号审核意见
</t>
        </r>
      </text>
    </comment>
  </commentList>
</comments>
</file>

<file path=xl/sharedStrings.xml><?xml version="1.0" encoding="utf-8"?>
<sst xmlns="http://schemas.openxmlformats.org/spreadsheetml/2006/main" count="589" uniqueCount="288">
  <si>
    <r>
      <rPr>
        <sz val="22"/>
        <rFont val="Arial Unicode MS"/>
        <family val="2"/>
      </rPr>
      <t>农村集体资产、资源</t>
    </r>
    <r>
      <rPr>
        <sz val="22"/>
        <color indexed="10"/>
        <rFont val="Arial Unicode MS"/>
        <family val="2"/>
      </rPr>
      <t>租赁发包</t>
    </r>
    <r>
      <rPr>
        <sz val="22"/>
        <rFont val="Arial Unicode MS"/>
        <family val="2"/>
      </rPr>
      <t>清缴欠租进度明细表（一）</t>
    </r>
  </si>
  <si>
    <t>农村集体资产、资源租赁发包清缴欠租进度明细表（二）</t>
  </si>
  <si>
    <t>填报单位全称（盖章）：广志社区股份专业合作社</t>
  </si>
  <si>
    <t>截止日期：2020年4月末</t>
  </si>
  <si>
    <t>表序号：1/2</t>
  </si>
  <si>
    <t>续表序号：2/2</t>
  </si>
  <si>
    <t>序号</t>
  </si>
  <si>
    <t>村级（镇级）集体经济组织名称</t>
  </si>
  <si>
    <t>承租方名称</t>
  </si>
  <si>
    <t>租赁资产名称                  及资产编码</t>
  </si>
  <si>
    <t>租赁类别</t>
  </si>
  <si>
    <t>经济合同（协议）签订情况</t>
  </si>
  <si>
    <t>租赁标的资产面积</t>
  </si>
  <si>
    <t>租赁起讫     日期</t>
  </si>
  <si>
    <t>租赁   年限</t>
  </si>
  <si>
    <t>其中</t>
  </si>
  <si>
    <t>租赁期（合同）应收租金</t>
  </si>
  <si>
    <t>年均租金</t>
  </si>
  <si>
    <t>至2020年4月30日应收租金情况</t>
  </si>
  <si>
    <t>至2020年4月30日累计到账情况</t>
  </si>
  <si>
    <t>至2020年4月30日累计欠缴情况</t>
  </si>
  <si>
    <t>2019年度应收租金收缴到账率</t>
  </si>
  <si>
    <t>2020年度应收租金收缴到账率</t>
  </si>
  <si>
    <t>租金收缴方式</t>
  </si>
  <si>
    <t>经营性资产</t>
  </si>
  <si>
    <t>资源性资产</t>
  </si>
  <si>
    <t>是否签订经济合同</t>
  </si>
  <si>
    <t>2018年1月1日以后签订，未执行线上交易的租赁合同  份数</t>
  </si>
  <si>
    <t>农业 种植养殖</t>
  </si>
  <si>
    <t>二、三产土地面积</t>
  </si>
  <si>
    <t>标准厂房</t>
  </si>
  <si>
    <t>老厂房等房屋</t>
  </si>
  <si>
    <t>打工楼</t>
  </si>
  <si>
    <t>店面房等商业用房</t>
  </si>
  <si>
    <t>菜场等综合用房</t>
  </si>
  <si>
    <t>其他</t>
  </si>
  <si>
    <t>单份经济合同期限5年至20年合同份数（不含5年，含20年）</t>
  </si>
  <si>
    <t>单份经济合同期限20年以上合同份数</t>
  </si>
  <si>
    <t>至2020年4月30日应收租金金额</t>
  </si>
  <si>
    <t>2020年4月30日累计到账金额</t>
  </si>
  <si>
    <t>其中：2020年4月通过联合执法清缴到账欠缴金额</t>
  </si>
  <si>
    <t>累计到账金额按清缴方式分类</t>
  </si>
  <si>
    <t>2020年4月30日累计欠缴租金</t>
  </si>
  <si>
    <t>是</t>
  </si>
  <si>
    <t>否</t>
  </si>
  <si>
    <t>未签订合同原因</t>
  </si>
  <si>
    <t>2018年7月累计欠缴金额截止2019年3月清缴余额</t>
  </si>
  <si>
    <t>补报2018年7月前欠缴租金</t>
  </si>
  <si>
    <t>2018年8月至12月应收租金</t>
  </si>
  <si>
    <t>2019年1至6月应收当年度租金</t>
  </si>
  <si>
    <t>2019年7至9月应收当年度租金</t>
  </si>
  <si>
    <t>2019年10至12月应收当年度租金</t>
  </si>
  <si>
    <t>2020年1至2月应收当年度租金</t>
  </si>
  <si>
    <t>2020年3月应收当年度租金</t>
  </si>
  <si>
    <t>2020年4月应收当年度租金</t>
  </si>
  <si>
    <t>2019年6月30日累计到账金额</t>
  </si>
  <si>
    <t>7月至9月到账金额</t>
  </si>
  <si>
    <t>10月至12月到账金额</t>
  </si>
  <si>
    <t>2020年1月至2月到账金额</t>
  </si>
  <si>
    <t>2020年3月到账金额</t>
  </si>
  <si>
    <t>2020年4月到账金额</t>
  </si>
  <si>
    <t>司法诉讼（调解）到账</t>
  </si>
  <si>
    <t>司法执行到账</t>
  </si>
  <si>
    <t>协商催讨到账</t>
  </si>
  <si>
    <t>往来资金抵扣到账</t>
  </si>
  <si>
    <t>财务核算账面已核销</t>
  </si>
  <si>
    <t>正常收缴到账</t>
  </si>
  <si>
    <t>其他清缴到账</t>
  </si>
  <si>
    <t>属于2018年12月末累计欠缴租金</t>
  </si>
  <si>
    <t>属于2019年当年度欠 缴     租 金</t>
  </si>
  <si>
    <t>属于2020年欠 缴     租 金</t>
  </si>
  <si>
    <t>计量单位</t>
  </si>
  <si>
    <t>个</t>
  </si>
  <si>
    <t>******/******</t>
  </si>
  <si>
    <t>填1</t>
  </si>
  <si>
    <t>份</t>
  </si>
  <si>
    <t>亩</t>
  </si>
  <si>
    <t>㎡</t>
  </si>
  <si>
    <t>年/月至年/月</t>
  </si>
  <si>
    <t>N年</t>
  </si>
  <si>
    <t>元</t>
  </si>
  <si>
    <t>元/年</t>
  </si>
  <si>
    <t>%</t>
  </si>
  <si>
    <t>27（1）</t>
  </si>
  <si>
    <t>27（2）</t>
  </si>
  <si>
    <t>27（3）</t>
  </si>
  <si>
    <t>27（4）</t>
  </si>
  <si>
    <t>31（1）</t>
  </si>
  <si>
    <t>31（2）</t>
  </si>
  <si>
    <t>31（3）</t>
  </si>
  <si>
    <t>31（4）</t>
  </si>
  <si>
    <t>32（1）</t>
  </si>
  <si>
    <t>42（1）</t>
  </si>
  <si>
    <t>42（2）</t>
  </si>
  <si>
    <t>合计</t>
  </si>
  <si>
    <t>一、村委会（社区）</t>
  </si>
  <si>
    <t>**村委</t>
  </si>
  <si>
    <t>**社区</t>
  </si>
  <si>
    <t>一、社区股份合作社</t>
  </si>
  <si>
    <t>广志社区合作社</t>
  </si>
  <si>
    <t>刘少云</t>
  </si>
  <si>
    <t>菜场内店面25、26号</t>
  </si>
  <si>
    <t>2017年7月至2017年12月</t>
  </si>
  <si>
    <t>唐永伦</t>
  </si>
  <si>
    <t>菜场内摊位39号</t>
  </si>
  <si>
    <t>熊梅桂</t>
  </si>
  <si>
    <t>菜场内摊位40号</t>
  </si>
  <si>
    <t>2016年7月至2017年6月</t>
  </si>
  <si>
    <t>徐同桂</t>
  </si>
  <si>
    <t>菜场内摊位41号</t>
  </si>
  <si>
    <t>张志刚</t>
  </si>
  <si>
    <t>工业用地</t>
  </si>
  <si>
    <t>2007年4月至2008年4月</t>
  </si>
  <si>
    <t>2016年1月至2018年12月</t>
  </si>
  <si>
    <t>昆山莘莘科技发展有限公司</t>
  </si>
  <si>
    <t>1号标准厂房/320583400202S00A00001</t>
  </si>
  <si>
    <t>2019年1月至2019年12月</t>
  </si>
  <si>
    <t>2020年1月至2021年12月</t>
  </si>
  <si>
    <t>苏州国通校准检测有限公司</t>
  </si>
  <si>
    <t>琴瑟路1号标准厂房/320583400202S00A00009</t>
  </si>
  <si>
    <t>2019年11月至2021年10月</t>
  </si>
  <si>
    <t>苏州远通检测有限公司</t>
  </si>
  <si>
    <t>琴瑟路3号标准厂房/320583400202S00A00010</t>
  </si>
  <si>
    <t>2018年11月至2021年10月</t>
  </si>
  <si>
    <t>张建坡</t>
  </si>
  <si>
    <t>2号打工楼/320583400202S00A00002</t>
  </si>
  <si>
    <t>2018年7月至2019年6月</t>
  </si>
  <si>
    <t>退租重新招租</t>
  </si>
  <si>
    <t>2019年7月至2019年9月</t>
  </si>
  <si>
    <t>新盛宇物业管理(昆山)有限公司</t>
  </si>
  <si>
    <t>2019年10月至2022年10月</t>
  </si>
  <si>
    <t>5号打工楼/320583400202S00A00003</t>
  </si>
  <si>
    <t>2018年12月至2019年12月</t>
  </si>
  <si>
    <t>2019年12月至2020年12月</t>
  </si>
  <si>
    <t>朱林</t>
  </si>
  <si>
    <t>夏驾园店面/320583400202S00A00004</t>
  </si>
  <si>
    <t>2016年6月至2019年6月</t>
  </si>
  <si>
    <t>2019年6月至2022年6月</t>
  </si>
  <si>
    <t>新星路店面房/320583400202S00A00005</t>
  </si>
  <si>
    <t>2017年1月至2020年1月</t>
  </si>
  <si>
    <t>2020年1月至2023年1月</t>
  </si>
  <si>
    <t>捷强超市（邢惠林）</t>
  </si>
  <si>
    <t>华苑物业配套用房/320583400202S00H00001</t>
  </si>
  <si>
    <t>2018年9月至2019年8月</t>
  </si>
  <si>
    <t>2019年9月至2022年8月</t>
  </si>
  <si>
    <t>张长伟等人</t>
  </si>
  <si>
    <t>菜场内店面</t>
  </si>
  <si>
    <t>李海朋等人</t>
  </si>
  <si>
    <t>菜场外店面</t>
  </si>
  <si>
    <t>李华平</t>
  </si>
  <si>
    <t>2018年8月至2019年12月</t>
  </si>
  <si>
    <t>2018年10月至2019年12月</t>
  </si>
  <si>
    <t>王诗峰等人</t>
  </si>
  <si>
    <t>菜场内摊位</t>
  </si>
  <si>
    <t>昆山市开发区城东停车场</t>
  </si>
  <si>
    <t>2号标准厂房建设用地/320583400202S00J00003</t>
  </si>
  <si>
    <t>2017年1月至2019年12月</t>
  </si>
  <si>
    <t>2020年1月至2022年12月</t>
  </si>
  <si>
    <t>何祥生</t>
  </si>
  <si>
    <t>大农户承包地/320583400202S00K00001</t>
  </si>
  <si>
    <t>2018年11月至2019年11月</t>
  </si>
  <si>
    <t>何品元</t>
  </si>
  <si>
    <t>2019年11月至2020年11月</t>
  </si>
  <si>
    <t>夏泽武</t>
  </si>
  <si>
    <t>徐业周</t>
  </si>
  <si>
    <t>丁光荣</t>
  </si>
  <si>
    <t>李永传</t>
  </si>
  <si>
    <t>郑建芬</t>
  </si>
  <si>
    <t>朱红妹</t>
  </si>
  <si>
    <t>邱惠弟</t>
  </si>
  <si>
    <t>季阿毛</t>
  </si>
  <si>
    <t>收款方协商问题</t>
  </si>
  <si>
    <t>昆山市开发区金鑫建材经营部</t>
  </si>
  <si>
    <r>
      <rPr>
        <sz val="10"/>
        <rFont val="宋体"/>
        <family val="3"/>
        <charset val="134"/>
      </rPr>
      <t>琴瑟路土地</t>
    </r>
    <r>
      <rPr>
        <sz val="10"/>
        <rFont val="Arial Unicode MS"/>
        <family val="2"/>
      </rPr>
      <t>/320583400202S00J00004</t>
    </r>
  </si>
  <si>
    <t>已进平台交易，暂未签订合同</t>
  </si>
  <si>
    <t>2020年1月至2020年12月</t>
  </si>
  <si>
    <t>昆山市首创奥莱置业有限公司</t>
  </si>
  <si>
    <t>临时用地</t>
  </si>
  <si>
    <t>2018年8月至2019年2月</t>
  </si>
  <si>
    <t>对方审批问题</t>
  </si>
  <si>
    <t>2019年2月至2019年5月</t>
  </si>
  <si>
    <t>昆山市首创新开置业有限公司</t>
  </si>
  <si>
    <t>2019年5月至2020年5月</t>
  </si>
  <si>
    <t>2018年12月至2019年8月</t>
  </si>
  <si>
    <t>2019年8月至2020年8月</t>
  </si>
  <si>
    <t>昆山经济技术开发区绿化管理所</t>
  </si>
  <si>
    <t>2018年8月至2019年8月</t>
  </si>
  <si>
    <t>三、农地合作社</t>
  </si>
  <si>
    <t>**农地</t>
  </si>
  <si>
    <t>二、富民合作社</t>
  </si>
  <si>
    <t>盛庄富民</t>
  </si>
  <si>
    <t>昆山博凌绿风空调技术有限公司</t>
  </si>
  <si>
    <t>2号标准厂房</t>
  </si>
  <si>
    <t>五、其他村级经济组织</t>
  </si>
  <si>
    <t>组织名称</t>
  </si>
  <si>
    <t>三、镇级集体经济组织</t>
  </si>
  <si>
    <t>四、村级联合发展实体</t>
  </si>
  <si>
    <t>填报单位                          负责人签章：</t>
  </si>
  <si>
    <t>填报人员签字：</t>
  </si>
  <si>
    <t>备注</t>
  </si>
  <si>
    <t>备注：</t>
  </si>
  <si>
    <t xml:space="preserve">                 年    月</t>
  </si>
  <si>
    <t xml:space="preserve">                       年    月</t>
  </si>
  <si>
    <t xml:space="preserve">               年    月</t>
  </si>
  <si>
    <t xml:space="preserve">                                        年    月</t>
  </si>
  <si>
    <t xml:space="preserve">  说明：1.统计对象：村级涉及村委会、社区股份合作社、农地、富民合作社四个农村集体经济组织类型及其他村级集体经济组织的租赁发包；镇级涉及镇级农村集体经济组织、村级联合发展实体的二个农村集体经济组织类型的租赁发包；</t>
  </si>
  <si>
    <r>
      <rPr>
        <sz val="22"/>
        <rFont val="Arial Unicode MS"/>
        <family val="2"/>
      </rPr>
      <t>农村集体资产、资源</t>
    </r>
    <r>
      <rPr>
        <sz val="22"/>
        <color indexed="10"/>
        <rFont val="Arial Unicode MS"/>
        <family val="2"/>
      </rPr>
      <t>租赁发包清缴欠租清单</t>
    </r>
  </si>
  <si>
    <t>欠缴承租方（个人）名称</t>
  </si>
  <si>
    <t>欠缴单位个数</t>
  </si>
  <si>
    <t>至2019年12月31日累计欠缴租金</t>
  </si>
  <si>
    <t>2020年1至3月应收当年度租金</t>
  </si>
  <si>
    <t>2020年1至3月到账            金额</t>
  </si>
  <si>
    <t>2020年4月到账            金额</t>
  </si>
  <si>
    <t>其中：               通过联合执法清缴到账累计金额</t>
  </si>
  <si>
    <t>至2020年4月30日累计欠缴租金</t>
  </si>
  <si>
    <t>落实清缴                 专项责任人               （职务/姓名）</t>
  </si>
  <si>
    <t>累计欠缴金额目前镇级（村级）组织正在落实具体清缴措施</t>
  </si>
  <si>
    <t>联合执法专项行动情况</t>
  </si>
  <si>
    <t>足额收缴到账销号清单</t>
  </si>
  <si>
    <t>属于2019年12月31日前累计欠缴金额</t>
  </si>
  <si>
    <t>属于2020年新增欠缴金额</t>
  </si>
  <si>
    <t>已提交法院诉讼</t>
  </si>
  <si>
    <t>已提交法院执行</t>
  </si>
  <si>
    <t>已提交司法调解</t>
  </si>
  <si>
    <t>正在协商催讨</t>
  </si>
  <si>
    <t>准备往来资金可以抵扣结算</t>
  </si>
  <si>
    <t>准备财务账面核销</t>
  </si>
  <si>
    <t>其他清缴措施</t>
  </si>
  <si>
    <t>是否需要上报市级部门协调</t>
  </si>
  <si>
    <t>需要上报市级部门协调的报送状态</t>
  </si>
  <si>
    <t>已报送联动协调的市级部门</t>
  </si>
  <si>
    <t>需要协调的具体事项</t>
  </si>
  <si>
    <t>协调部门处理意见</t>
  </si>
  <si>
    <t>已报送</t>
  </si>
  <si>
    <t>未报送</t>
  </si>
  <si>
    <t>政法委</t>
  </si>
  <si>
    <t>纪委监委</t>
  </si>
  <si>
    <t>法院</t>
  </si>
  <si>
    <t>检察院</t>
  </si>
  <si>
    <t>公安局</t>
  </si>
  <si>
    <t>司法局</t>
  </si>
  <si>
    <t>信用办</t>
  </si>
  <si>
    <t>农业农村局</t>
  </si>
  <si>
    <t>市安全应急、生态环境、消防、税务等相关职能部门</t>
  </si>
  <si>
    <t>完成清缴，可以销号</t>
  </si>
  <si>
    <t>未完成清缴，不销号</t>
  </si>
  <si>
    <r>
      <rPr>
        <sz val="10"/>
        <rFont val="Arial Unicode MS"/>
        <family val="2"/>
      </rPr>
      <t>填</t>
    </r>
    <r>
      <rPr>
        <sz val="12"/>
        <rFont val="Times New Roman"/>
        <family val="1"/>
      </rPr>
      <t>1</t>
    </r>
  </si>
  <si>
    <t>4（1）</t>
  </si>
  <si>
    <t>5（1）</t>
  </si>
  <si>
    <t>填报单位                  负责人签章：</t>
  </si>
  <si>
    <t>填报人员                                签字：</t>
  </si>
  <si>
    <t>区镇资产办              销号审核签章：</t>
  </si>
  <si>
    <t xml:space="preserve">                     年    月</t>
  </si>
  <si>
    <r>
      <rPr>
        <sz val="11"/>
        <rFont val="Arial Unicode MS"/>
        <family val="2"/>
      </rPr>
      <t xml:space="preserve">            3.</t>
    </r>
    <r>
      <rPr>
        <sz val="11"/>
        <rFont val="宋体"/>
        <family val="3"/>
        <charset val="134"/>
      </rPr>
      <t>平衡关系：</t>
    </r>
    <r>
      <rPr>
        <sz val="11"/>
        <rFont val="Arial Unicode MS"/>
        <family val="2"/>
      </rPr>
      <t>2=18+19=33+34</t>
    </r>
    <r>
      <rPr>
        <sz val="11"/>
        <rFont val="宋体"/>
        <family val="3"/>
        <charset val="134"/>
      </rPr>
      <t>；</t>
    </r>
    <r>
      <rPr>
        <sz val="11"/>
        <rFont val="Arial Unicode MS"/>
        <family val="2"/>
      </rPr>
      <t>7=3+4+4(1)-5-5(1)</t>
    </r>
    <r>
      <rPr>
        <sz val="11"/>
        <rFont val="宋体"/>
        <family val="3"/>
        <charset val="134"/>
      </rPr>
      <t>；</t>
    </r>
    <r>
      <rPr>
        <sz val="11"/>
        <rFont val="Arial Unicode MS"/>
        <family val="2"/>
      </rPr>
      <t>7=8+9=11+12+13+14+15+16+17</t>
    </r>
    <r>
      <rPr>
        <sz val="11"/>
        <rFont val="宋体"/>
        <family val="3"/>
        <charset val="134"/>
      </rPr>
      <t>；</t>
    </r>
    <r>
      <rPr>
        <sz val="11"/>
        <rFont val="Arial Unicode MS"/>
        <family val="2"/>
      </rPr>
      <t>18=20+21=22+23+24+25+26+27+28+29+30</t>
    </r>
    <r>
      <rPr>
        <sz val="11"/>
        <rFont val="宋体"/>
        <family val="3"/>
        <charset val="134"/>
      </rPr>
      <t>；</t>
    </r>
  </si>
  <si>
    <t>过期</t>
    <phoneticPr fontId="22" type="noConversion"/>
  </si>
  <si>
    <t>过期</t>
    <phoneticPr fontId="22" type="noConversion"/>
  </si>
  <si>
    <t>半年度支付</t>
  </si>
  <si>
    <t>半年度支付</t>
    <phoneticPr fontId="22" type="noConversion"/>
  </si>
  <si>
    <t>按季支付</t>
    <phoneticPr fontId="22" type="noConversion"/>
  </si>
  <si>
    <t>过期</t>
    <phoneticPr fontId="22" type="noConversion"/>
  </si>
  <si>
    <t>按季支付</t>
    <phoneticPr fontId="22" type="noConversion"/>
  </si>
  <si>
    <t>过期</t>
    <phoneticPr fontId="22" type="noConversion"/>
  </si>
  <si>
    <t>按年支付</t>
    <phoneticPr fontId="22" type="noConversion"/>
  </si>
  <si>
    <t>过期</t>
    <phoneticPr fontId="22" type="noConversion"/>
  </si>
  <si>
    <t>按年支付</t>
    <phoneticPr fontId="22" type="noConversion"/>
  </si>
  <si>
    <t>过期</t>
    <phoneticPr fontId="22" type="noConversion"/>
  </si>
  <si>
    <t>按年支付</t>
  </si>
  <si>
    <t>按年支付</t>
    <phoneticPr fontId="22" type="noConversion"/>
  </si>
  <si>
    <t>过期</t>
  </si>
  <si>
    <t>过期</t>
    <phoneticPr fontId="22" type="noConversion"/>
  </si>
  <si>
    <t>过期</t>
    <phoneticPr fontId="22" type="noConversion"/>
  </si>
  <si>
    <t>按年支付</t>
    <phoneticPr fontId="22" type="noConversion"/>
  </si>
  <si>
    <t>过期</t>
    <phoneticPr fontId="22" type="noConversion"/>
  </si>
  <si>
    <t>按年支付</t>
    <phoneticPr fontId="22" type="noConversion"/>
  </si>
  <si>
    <t>过期</t>
    <phoneticPr fontId="22" type="noConversion"/>
  </si>
  <si>
    <t>按年支付</t>
    <phoneticPr fontId="22" type="noConversion"/>
  </si>
  <si>
    <t>过期</t>
    <phoneticPr fontId="22" type="noConversion"/>
  </si>
  <si>
    <t>按年支付</t>
    <phoneticPr fontId="22" type="noConversion"/>
  </si>
  <si>
    <t>过期</t>
    <phoneticPr fontId="22" type="noConversion"/>
  </si>
  <si>
    <t>半年度支付</t>
    <phoneticPr fontId="22" type="noConversion"/>
  </si>
  <si>
    <t>原按季，现半年度支付</t>
    <phoneticPr fontId="22" type="noConversion"/>
  </si>
  <si>
    <r>
      <t xml:space="preserve">        3.</t>
    </r>
    <r>
      <rPr>
        <sz val="10"/>
        <rFont val="宋体"/>
        <family val="3"/>
        <charset val="134"/>
      </rPr>
      <t>平衡关系：</t>
    </r>
    <r>
      <rPr>
        <sz val="10"/>
        <rFont val="Arial Unicode MS"/>
        <family val="2"/>
      </rPr>
      <t>2+3=4+5</t>
    </r>
    <r>
      <rPr>
        <sz val="10"/>
        <rFont val="宋体"/>
        <family val="3"/>
        <charset val="134"/>
      </rPr>
      <t>；</t>
    </r>
    <r>
      <rPr>
        <sz val="10"/>
        <rFont val="Arial Unicode MS"/>
        <family val="2"/>
      </rPr>
      <t>4</t>
    </r>
    <r>
      <rPr>
        <sz val="10"/>
        <rFont val="等线"/>
        <charset val="134"/>
      </rPr>
      <t>≥</t>
    </r>
    <r>
      <rPr>
        <sz val="10"/>
        <rFont val="Arial Unicode MS"/>
        <family val="2"/>
      </rPr>
      <t>7</t>
    </r>
    <r>
      <rPr>
        <sz val="10"/>
        <rFont val="宋体"/>
        <family val="3"/>
        <charset val="134"/>
      </rPr>
      <t>；</t>
    </r>
    <r>
      <rPr>
        <sz val="10"/>
        <rFont val="Arial Unicode MS"/>
        <family val="2"/>
      </rPr>
      <t>4</t>
    </r>
    <r>
      <rPr>
        <sz val="10"/>
        <rFont val="等线"/>
        <charset val="134"/>
      </rPr>
      <t>≥</t>
    </r>
    <r>
      <rPr>
        <sz val="10"/>
        <rFont val="Arial Unicode MS"/>
        <family val="2"/>
      </rPr>
      <t>18+19</t>
    </r>
    <r>
      <rPr>
        <sz val="10"/>
        <rFont val="宋体"/>
        <family val="3"/>
        <charset val="134"/>
      </rPr>
      <t>；</t>
    </r>
    <r>
      <rPr>
        <sz val="10"/>
        <rFont val="Arial Unicode MS"/>
        <family val="2"/>
      </rPr>
      <t>21=20/17</t>
    </r>
    <r>
      <rPr>
        <sz val="10"/>
        <rFont val="宋体"/>
        <family val="3"/>
        <charset val="134"/>
      </rPr>
      <t>；</t>
    </r>
    <r>
      <rPr>
        <sz val="10"/>
        <rFont val="Arial Unicode MS"/>
        <family val="2"/>
      </rPr>
      <t>22=23+24+25+26+27+27</t>
    </r>
    <r>
      <rPr>
        <sz val="10"/>
        <rFont val="宋体"/>
        <family val="3"/>
        <charset val="134"/>
      </rPr>
      <t>（</t>
    </r>
    <r>
      <rPr>
        <sz val="10"/>
        <rFont val="Arial Unicode MS"/>
        <family val="2"/>
      </rPr>
      <t>1</t>
    </r>
    <r>
      <rPr>
        <sz val="10"/>
        <rFont val="宋体"/>
        <family val="3"/>
        <charset val="134"/>
      </rPr>
      <t>）</t>
    </r>
    <r>
      <rPr>
        <sz val="10"/>
        <rFont val="Arial Unicode MS"/>
        <family val="2"/>
      </rPr>
      <t>+27</t>
    </r>
    <r>
      <rPr>
        <sz val="10"/>
        <rFont val="宋体"/>
        <family val="3"/>
        <charset val="134"/>
      </rPr>
      <t>（</t>
    </r>
    <r>
      <rPr>
        <sz val="10"/>
        <rFont val="Arial Unicode MS"/>
        <family val="2"/>
      </rPr>
      <t>2</t>
    </r>
    <r>
      <rPr>
        <sz val="10"/>
        <rFont val="宋体"/>
        <family val="3"/>
        <charset val="134"/>
      </rPr>
      <t>）</t>
    </r>
    <r>
      <rPr>
        <sz val="10"/>
        <rFont val="Arial Unicode MS"/>
        <family val="2"/>
      </rPr>
      <t>+27</t>
    </r>
    <r>
      <rPr>
        <sz val="10"/>
        <rFont val="宋体"/>
        <family val="3"/>
        <charset val="134"/>
      </rPr>
      <t>（</t>
    </r>
    <r>
      <rPr>
        <sz val="10"/>
        <rFont val="Arial Unicode MS"/>
        <family val="2"/>
      </rPr>
      <t>3</t>
    </r>
    <r>
      <rPr>
        <sz val="10"/>
        <rFont val="宋体"/>
        <family val="3"/>
        <charset val="134"/>
      </rPr>
      <t>）</t>
    </r>
    <r>
      <rPr>
        <sz val="10"/>
        <rFont val="Arial Unicode MS"/>
        <family val="2"/>
      </rPr>
      <t>+27</t>
    </r>
    <r>
      <rPr>
        <sz val="10"/>
        <rFont val="宋体"/>
        <family val="3"/>
        <charset val="134"/>
      </rPr>
      <t>（</t>
    </r>
    <r>
      <rPr>
        <sz val="10"/>
        <rFont val="Arial Unicode MS"/>
        <family val="2"/>
      </rPr>
      <t>4</t>
    </r>
    <r>
      <rPr>
        <sz val="10"/>
        <rFont val="宋体"/>
        <family val="3"/>
        <charset val="134"/>
      </rPr>
      <t>）；</t>
    </r>
    <r>
      <rPr>
        <sz val="10"/>
        <rFont val="Arial Unicode MS"/>
        <family val="2"/>
      </rPr>
      <t>28=30+31+31</t>
    </r>
    <r>
      <rPr>
        <sz val="10"/>
        <rFont val="宋体"/>
        <family val="3"/>
        <charset val="134"/>
      </rPr>
      <t>（</t>
    </r>
    <r>
      <rPr>
        <sz val="10"/>
        <rFont val="Arial Unicode MS"/>
        <family val="2"/>
      </rPr>
      <t>1</t>
    </r>
    <r>
      <rPr>
        <sz val="10"/>
        <rFont val="宋体"/>
        <family val="3"/>
        <charset val="134"/>
      </rPr>
      <t>）</t>
    </r>
    <r>
      <rPr>
        <sz val="10"/>
        <rFont val="Arial Unicode MS"/>
        <family val="2"/>
      </rPr>
      <t>+31</t>
    </r>
    <r>
      <rPr>
        <sz val="10"/>
        <rFont val="宋体"/>
        <family val="3"/>
        <charset val="134"/>
      </rPr>
      <t>（</t>
    </r>
    <r>
      <rPr>
        <sz val="10"/>
        <rFont val="Arial Unicode MS"/>
        <family val="2"/>
      </rPr>
      <t>2</t>
    </r>
    <r>
      <rPr>
        <sz val="10"/>
        <rFont val="宋体"/>
        <family val="3"/>
        <charset val="134"/>
      </rPr>
      <t>）</t>
    </r>
    <r>
      <rPr>
        <sz val="10"/>
        <rFont val="Arial Unicode MS"/>
        <family val="2"/>
      </rPr>
      <t>+31</t>
    </r>
    <r>
      <rPr>
        <sz val="10"/>
        <rFont val="宋体"/>
        <family val="3"/>
        <charset val="134"/>
      </rPr>
      <t>（</t>
    </r>
    <r>
      <rPr>
        <sz val="10"/>
        <rFont val="Arial Unicode MS"/>
        <family val="2"/>
      </rPr>
      <t>3</t>
    </r>
    <r>
      <rPr>
        <sz val="10"/>
        <rFont val="宋体"/>
        <family val="3"/>
        <charset val="134"/>
      </rPr>
      <t>）</t>
    </r>
    <r>
      <rPr>
        <sz val="10"/>
        <rFont val="Arial Unicode MS"/>
        <family val="2"/>
      </rPr>
      <t>+31</t>
    </r>
    <r>
      <rPr>
        <sz val="10"/>
        <rFont val="宋体"/>
        <family val="3"/>
        <charset val="134"/>
      </rPr>
      <t>（</t>
    </r>
    <r>
      <rPr>
        <sz val="10"/>
        <rFont val="Arial Unicode MS"/>
        <family val="2"/>
      </rPr>
      <t>4</t>
    </r>
    <r>
      <rPr>
        <sz val="10"/>
        <rFont val="宋体"/>
        <family val="3"/>
        <charset val="134"/>
      </rPr>
      <t>）</t>
    </r>
    <r>
      <rPr>
        <sz val="10"/>
        <rFont val="Arial Unicode MS"/>
        <family val="2"/>
      </rPr>
      <t>=32+32</t>
    </r>
    <r>
      <rPr>
        <sz val="10"/>
        <rFont val="宋体"/>
        <family val="3"/>
        <charset val="134"/>
      </rPr>
      <t>（</t>
    </r>
    <r>
      <rPr>
        <sz val="10"/>
        <rFont val="Arial Unicode MS"/>
        <family val="2"/>
      </rPr>
      <t>1</t>
    </r>
    <r>
      <rPr>
        <sz val="10"/>
        <rFont val="宋体"/>
        <family val="3"/>
        <charset val="134"/>
      </rPr>
      <t>）</t>
    </r>
    <r>
      <rPr>
        <sz val="10"/>
        <rFont val="Arial Unicode MS"/>
        <family val="2"/>
      </rPr>
      <t>+33+34+35+36+37</t>
    </r>
    <r>
      <rPr>
        <sz val="10"/>
        <rFont val="宋体"/>
        <family val="3"/>
        <charset val="134"/>
      </rPr>
      <t>；</t>
    </r>
    <r>
      <rPr>
        <sz val="10"/>
        <rFont val="Arial Unicode MS"/>
        <family val="2"/>
      </rPr>
      <t xml:space="preserve"> 28</t>
    </r>
    <r>
      <rPr>
        <sz val="10"/>
        <rFont val="等线"/>
        <charset val="134"/>
      </rPr>
      <t>≥</t>
    </r>
    <r>
      <rPr>
        <sz val="10"/>
        <rFont val="Arial Unicode MS"/>
        <family val="2"/>
      </rPr>
      <t>29</t>
    </r>
    <r>
      <rPr>
        <sz val="10"/>
        <rFont val="宋体"/>
        <family val="3"/>
        <charset val="134"/>
      </rPr>
      <t>；</t>
    </r>
    <r>
      <rPr>
        <sz val="10"/>
        <rFont val="Arial Unicode MS"/>
        <family val="2"/>
      </rPr>
      <t>38=22-28=39+40+41</t>
    </r>
    <phoneticPr fontId="22" type="noConversion"/>
  </si>
  <si>
    <r>
      <t xml:space="preserve">        5.</t>
    </r>
    <r>
      <rPr>
        <sz val="10"/>
        <rFont val="宋体"/>
        <family val="3"/>
        <charset val="134"/>
      </rPr>
      <t>于</t>
    </r>
    <r>
      <rPr>
        <sz val="10"/>
        <rFont val="Arial Unicode MS"/>
        <family val="2"/>
      </rPr>
      <t>2020</t>
    </r>
    <r>
      <rPr>
        <sz val="10"/>
        <rFont val="宋体"/>
        <family val="3"/>
        <charset val="134"/>
      </rPr>
      <t>年</t>
    </r>
    <r>
      <rPr>
        <sz val="10"/>
        <rFont val="Arial Unicode MS"/>
        <family val="2"/>
      </rPr>
      <t>5</t>
    </r>
    <r>
      <rPr>
        <sz val="10"/>
        <rFont val="宋体"/>
        <family val="3"/>
        <charset val="134"/>
      </rPr>
      <t>月将此表在村务公开栏、网上村委会、</t>
    </r>
    <r>
      <rPr>
        <sz val="10"/>
        <rFont val="Arial Unicode MS"/>
        <family val="2"/>
      </rPr>
      <t>E</t>
    </r>
    <r>
      <rPr>
        <sz val="10"/>
        <rFont val="宋体"/>
        <family val="3"/>
        <charset val="134"/>
      </rPr>
      <t>阳光微信公众号进行财务公开；</t>
    </r>
    <phoneticPr fontId="22" type="noConversion"/>
  </si>
  <si>
    <r>
      <t xml:space="preserve">        6.</t>
    </r>
    <r>
      <rPr>
        <sz val="10"/>
        <rFont val="宋体"/>
        <family val="3"/>
        <charset val="134"/>
      </rPr>
      <t>上报时间：</t>
    </r>
    <r>
      <rPr>
        <sz val="10"/>
        <rFont val="Arial Unicode MS"/>
        <family val="2"/>
      </rPr>
      <t>2020</t>
    </r>
    <r>
      <rPr>
        <sz val="10"/>
        <rFont val="宋体"/>
        <family val="3"/>
        <charset val="134"/>
      </rPr>
      <t>年</t>
    </r>
    <r>
      <rPr>
        <sz val="10"/>
        <rFont val="Arial Unicode MS"/>
        <family val="2"/>
      </rPr>
      <t>4</t>
    </r>
    <r>
      <rPr>
        <sz val="10"/>
        <rFont val="宋体"/>
        <family val="3"/>
        <charset val="134"/>
      </rPr>
      <t>月</t>
    </r>
    <r>
      <rPr>
        <sz val="10"/>
        <rFont val="Arial Unicode MS"/>
        <family val="2"/>
      </rPr>
      <t>28</t>
    </r>
    <r>
      <rPr>
        <sz val="10"/>
        <rFont val="宋体"/>
        <family val="3"/>
        <charset val="134"/>
      </rPr>
      <t>日前此表报送区镇集体资产管理办公室。</t>
    </r>
    <phoneticPr fontId="22" type="noConversion"/>
  </si>
  <si>
    <r>
      <t xml:space="preserve">        2.</t>
    </r>
    <r>
      <rPr>
        <sz val="10"/>
        <rFont val="宋体"/>
        <family val="3"/>
        <charset val="134"/>
      </rPr>
      <t>统计范围：①继续对</t>
    </r>
    <r>
      <rPr>
        <sz val="10"/>
        <rFont val="Arial Unicode MS"/>
        <family val="2"/>
      </rPr>
      <t>2018</t>
    </r>
    <r>
      <rPr>
        <sz val="10"/>
        <rFont val="宋体"/>
        <family val="3"/>
        <charset val="134"/>
      </rPr>
      <t>年</t>
    </r>
    <r>
      <rPr>
        <sz val="10"/>
        <rFont val="Arial Unicode MS"/>
        <family val="2"/>
      </rPr>
      <t>7</t>
    </r>
    <r>
      <rPr>
        <sz val="10"/>
        <rFont val="宋体"/>
        <family val="3"/>
        <charset val="134"/>
      </rPr>
      <t>月累计欠缴金额截止</t>
    </r>
    <r>
      <rPr>
        <sz val="10"/>
        <rFont val="Arial Unicode MS"/>
        <family val="2"/>
      </rPr>
      <t>2019</t>
    </r>
    <r>
      <rPr>
        <sz val="10"/>
        <rFont val="宋体"/>
        <family val="3"/>
        <charset val="134"/>
      </rPr>
      <t>年</t>
    </r>
    <r>
      <rPr>
        <sz val="10"/>
        <rFont val="Arial Unicode MS"/>
        <family val="2"/>
      </rPr>
      <t>4</t>
    </r>
    <r>
      <rPr>
        <sz val="10"/>
        <rFont val="宋体"/>
        <family val="3"/>
        <charset val="134"/>
      </rPr>
      <t>月清缴余额进行清缴；②补报</t>
    </r>
    <r>
      <rPr>
        <sz val="10"/>
        <rFont val="Arial Unicode MS"/>
        <family val="2"/>
      </rPr>
      <t>2018</t>
    </r>
    <r>
      <rPr>
        <sz val="10"/>
        <rFont val="宋体"/>
        <family val="3"/>
        <charset val="134"/>
      </rPr>
      <t>年</t>
    </r>
    <r>
      <rPr>
        <sz val="10"/>
        <rFont val="Arial Unicode MS"/>
        <family val="2"/>
      </rPr>
      <t>7</t>
    </r>
    <r>
      <rPr>
        <sz val="10"/>
        <rFont val="宋体"/>
        <family val="3"/>
        <charset val="134"/>
      </rPr>
      <t>月</t>
    </r>
    <r>
      <rPr>
        <sz val="10"/>
        <rFont val="Arial Unicode MS"/>
        <family val="2"/>
      </rPr>
      <t>31</t>
    </r>
    <r>
      <rPr>
        <sz val="10"/>
        <rFont val="宋体"/>
        <family val="3"/>
        <charset val="134"/>
      </rPr>
      <t>日前存在欠缴租金而漏报的欠缴单位相关欠缴情况；③对</t>
    </r>
    <r>
      <rPr>
        <sz val="10"/>
        <rFont val="Arial Unicode MS"/>
        <family val="2"/>
      </rPr>
      <t>2018</t>
    </r>
    <r>
      <rPr>
        <sz val="10"/>
        <rFont val="宋体"/>
        <family val="3"/>
        <charset val="134"/>
      </rPr>
      <t>年</t>
    </r>
    <r>
      <rPr>
        <sz val="10"/>
        <rFont val="Arial Unicode MS"/>
        <family val="2"/>
      </rPr>
      <t>8</t>
    </r>
    <r>
      <rPr>
        <sz val="10"/>
        <rFont val="宋体"/>
        <family val="3"/>
        <charset val="134"/>
      </rPr>
      <t>月</t>
    </r>
    <r>
      <rPr>
        <sz val="10"/>
        <rFont val="Arial Unicode MS"/>
        <family val="2"/>
      </rPr>
      <t>1</t>
    </r>
    <r>
      <rPr>
        <sz val="10"/>
        <rFont val="宋体"/>
        <family val="3"/>
        <charset val="134"/>
      </rPr>
      <t>日至</t>
    </r>
    <r>
      <rPr>
        <sz val="10"/>
        <rFont val="Arial Unicode MS"/>
        <family val="2"/>
      </rPr>
      <t>2019</t>
    </r>
    <r>
      <rPr>
        <sz val="10"/>
        <rFont val="宋体"/>
        <family val="3"/>
        <charset val="134"/>
      </rPr>
      <t>年</t>
    </r>
    <r>
      <rPr>
        <sz val="10"/>
        <rFont val="Arial Unicode MS"/>
        <family val="2"/>
      </rPr>
      <t>12</t>
    </r>
    <r>
      <rPr>
        <sz val="10"/>
        <rFont val="宋体"/>
        <family val="3"/>
        <charset val="134"/>
      </rPr>
      <t>月</t>
    </r>
    <r>
      <rPr>
        <sz val="10"/>
        <rFont val="Arial Unicode MS"/>
        <family val="2"/>
      </rPr>
      <t>31</t>
    </r>
    <r>
      <rPr>
        <sz val="10"/>
        <rFont val="宋体"/>
        <family val="3"/>
        <charset val="134"/>
      </rPr>
      <t>日所有租赁承租单位进行租金清算；</t>
    </r>
    <r>
      <rPr>
        <sz val="10"/>
        <rFont val="等线"/>
        <charset val="134"/>
      </rPr>
      <t>④</t>
    </r>
    <r>
      <rPr>
        <sz val="10"/>
        <rFont val="宋体"/>
        <family val="3"/>
        <charset val="134"/>
      </rPr>
      <t>对</t>
    </r>
    <r>
      <rPr>
        <sz val="10"/>
        <rFont val="Arial Unicode MS"/>
        <family val="2"/>
      </rPr>
      <t>2020</t>
    </r>
    <r>
      <rPr>
        <sz val="10"/>
        <rFont val="宋体"/>
        <family val="3"/>
        <charset val="134"/>
      </rPr>
      <t>年</t>
    </r>
    <r>
      <rPr>
        <sz val="10"/>
        <rFont val="Arial Unicode MS"/>
        <family val="2"/>
      </rPr>
      <t>1</t>
    </r>
    <r>
      <rPr>
        <sz val="10"/>
        <rFont val="宋体"/>
        <family val="3"/>
        <charset val="134"/>
      </rPr>
      <t>月</t>
    </r>
    <r>
      <rPr>
        <sz val="10"/>
        <rFont val="Arial Unicode MS"/>
        <family val="2"/>
      </rPr>
      <t>1</t>
    </r>
    <r>
      <rPr>
        <sz val="10"/>
        <rFont val="宋体"/>
        <family val="3"/>
        <charset val="134"/>
      </rPr>
      <t>日至</t>
    </r>
    <r>
      <rPr>
        <sz val="10"/>
        <rFont val="Arial Unicode MS"/>
        <family val="2"/>
      </rPr>
      <t>2020</t>
    </r>
    <r>
      <rPr>
        <sz val="10"/>
        <rFont val="宋体"/>
        <family val="3"/>
        <charset val="134"/>
      </rPr>
      <t>年</t>
    </r>
    <r>
      <rPr>
        <sz val="10"/>
        <rFont val="Arial Unicode MS"/>
        <family val="2"/>
      </rPr>
      <t>4</t>
    </r>
    <r>
      <rPr>
        <sz val="10"/>
        <rFont val="宋体"/>
        <family val="3"/>
        <charset val="134"/>
      </rPr>
      <t>月</t>
    </r>
    <r>
      <rPr>
        <sz val="10"/>
        <rFont val="Arial Unicode MS"/>
        <family val="2"/>
      </rPr>
      <t>30</t>
    </r>
    <r>
      <rPr>
        <sz val="10"/>
        <rFont val="宋体"/>
        <family val="3"/>
        <charset val="134"/>
      </rPr>
      <t>日所有租赁承租单位进行租金清算；</t>
    </r>
    <phoneticPr fontId="22" type="noConversion"/>
  </si>
  <si>
    <r>
      <t xml:space="preserve">        4.</t>
    </r>
    <r>
      <rPr>
        <sz val="10"/>
        <rFont val="宋体"/>
        <family val="3"/>
        <charset val="134"/>
      </rPr>
      <t>附件资料：①村两委会排查、审核清缴欠租进度表的会议资料；②应收租金（即指标</t>
    </r>
    <r>
      <rPr>
        <sz val="10"/>
        <rFont val="Arial Unicode MS"/>
        <family val="2"/>
      </rPr>
      <t>22</t>
    </r>
    <r>
      <rPr>
        <sz val="10"/>
        <rFont val="宋体"/>
        <family val="3"/>
        <charset val="134"/>
      </rPr>
      <t>）资料包括：指标</t>
    </r>
    <r>
      <rPr>
        <sz val="10"/>
        <rFont val="Arial Unicode MS"/>
        <family val="2"/>
      </rPr>
      <t>23</t>
    </r>
    <r>
      <rPr>
        <sz val="10"/>
        <rFont val="宋体"/>
        <family val="3"/>
        <charset val="134"/>
      </rPr>
      <t>项涉及清缴欠租</t>
    </r>
    <r>
      <rPr>
        <sz val="10"/>
        <rFont val="Arial Unicode MS"/>
        <family val="2"/>
      </rPr>
      <t>2019</t>
    </r>
    <r>
      <rPr>
        <sz val="10"/>
        <rFont val="宋体"/>
        <family val="3"/>
        <charset val="134"/>
      </rPr>
      <t>年</t>
    </r>
    <r>
      <rPr>
        <sz val="10"/>
        <rFont val="Arial Unicode MS"/>
        <family val="2"/>
      </rPr>
      <t>4</t>
    </r>
    <r>
      <rPr>
        <sz val="10"/>
        <rFont val="宋体"/>
        <family val="3"/>
        <charset val="134"/>
      </rPr>
      <t>月末进度表，指标</t>
    </r>
    <r>
      <rPr>
        <sz val="10"/>
        <rFont val="Arial Unicode MS"/>
        <family val="2"/>
      </rPr>
      <t>24</t>
    </r>
    <r>
      <rPr>
        <sz val="10"/>
        <rFont val="宋体"/>
        <family val="3"/>
        <charset val="134"/>
      </rPr>
      <t>、</t>
    </r>
    <r>
      <rPr>
        <sz val="10"/>
        <rFont val="Arial Unicode MS"/>
        <family val="2"/>
      </rPr>
      <t>25</t>
    </r>
    <r>
      <rPr>
        <sz val="10"/>
        <rFont val="宋体"/>
        <family val="3"/>
        <charset val="134"/>
      </rPr>
      <t>、</t>
    </r>
    <r>
      <rPr>
        <sz val="10"/>
        <rFont val="Arial Unicode MS"/>
        <family val="2"/>
      </rPr>
      <t>26</t>
    </r>
    <r>
      <rPr>
        <sz val="10"/>
        <rFont val="宋体"/>
        <family val="3"/>
        <charset val="134"/>
      </rPr>
      <t>、</t>
    </r>
    <r>
      <rPr>
        <sz val="10"/>
        <rFont val="Arial Unicode MS"/>
        <family val="2"/>
      </rPr>
      <t>27</t>
    </r>
    <r>
      <rPr>
        <sz val="10"/>
        <rFont val="宋体"/>
        <family val="3"/>
        <charset val="134"/>
      </rPr>
      <t>项涉及租赁合同、无租赁合同的附租赁合同台账或村提供情况说明（写明应收租金金额如何确定及未签订合同的原因）；③到账租金（即指标</t>
    </r>
    <r>
      <rPr>
        <sz val="10"/>
        <rFont val="Arial Unicode MS"/>
        <family val="2"/>
      </rPr>
      <t>328</t>
    </r>
    <r>
      <rPr>
        <sz val="10"/>
        <rFont val="宋体"/>
        <family val="3"/>
        <charset val="134"/>
      </rPr>
      <t>）资料包括：进账单或缴款单、记账凭证等资料；④农村集体资产清缴欠租专项工作记录；</t>
    </r>
    <phoneticPr fontId="22" type="noConversion"/>
  </si>
  <si>
    <r>
      <t xml:space="preserve">           4.</t>
    </r>
    <r>
      <rPr>
        <sz val="12"/>
        <rFont val="宋体"/>
        <family val="3"/>
        <charset val="134"/>
      </rPr>
      <t>报送时间：</t>
    </r>
    <r>
      <rPr>
        <sz val="12"/>
        <rFont val="Arial Unicode MS"/>
        <family val="2"/>
      </rPr>
      <t>2020</t>
    </r>
    <r>
      <rPr>
        <sz val="12"/>
        <rFont val="宋体"/>
        <family val="3"/>
        <charset val="134"/>
      </rPr>
      <t>年</t>
    </r>
    <r>
      <rPr>
        <sz val="12"/>
        <rFont val="Arial Unicode MS"/>
        <family val="2"/>
      </rPr>
      <t>4</t>
    </r>
    <r>
      <rPr>
        <sz val="12"/>
        <rFont val="宋体"/>
        <family val="3"/>
        <charset val="134"/>
      </rPr>
      <t>月</t>
    </r>
    <r>
      <rPr>
        <sz val="12"/>
        <rFont val="Arial Unicode MS"/>
        <family val="2"/>
      </rPr>
      <t>28</t>
    </r>
    <r>
      <rPr>
        <sz val="12"/>
        <rFont val="宋体"/>
        <family val="3"/>
        <charset val="134"/>
      </rPr>
      <t>日前此表报送：区镇集体资产管理办公室。</t>
    </r>
    <phoneticPr fontId="22" type="noConversion"/>
  </si>
  <si>
    <r>
      <t xml:space="preserve">            2.</t>
    </r>
    <r>
      <rPr>
        <sz val="11"/>
        <rFont val="宋体"/>
        <family val="3"/>
        <charset val="134"/>
      </rPr>
      <t>统计范围：①至</t>
    </r>
    <r>
      <rPr>
        <sz val="11"/>
        <rFont val="Arial Unicode MS"/>
        <family val="2"/>
      </rPr>
      <t>2019</t>
    </r>
    <r>
      <rPr>
        <sz val="11"/>
        <rFont val="宋体"/>
        <family val="3"/>
        <charset val="134"/>
      </rPr>
      <t>年</t>
    </r>
    <r>
      <rPr>
        <sz val="11"/>
        <rFont val="Arial Unicode MS"/>
        <family val="2"/>
      </rPr>
      <t>12</t>
    </r>
    <r>
      <rPr>
        <sz val="11"/>
        <rFont val="宋体"/>
        <family val="3"/>
        <charset val="134"/>
      </rPr>
      <t>月</t>
    </r>
    <r>
      <rPr>
        <sz val="11"/>
        <rFont val="Arial Unicode MS"/>
        <family val="2"/>
      </rPr>
      <t>31</t>
    </r>
    <r>
      <rPr>
        <sz val="11"/>
        <rFont val="宋体"/>
        <family val="3"/>
        <charset val="134"/>
      </rPr>
      <t>日有累计欠缴金额的承租单位或个人；</t>
    </r>
    <r>
      <rPr>
        <sz val="11"/>
        <rFont val="Arial Unicode MS"/>
        <family val="2"/>
      </rPr>
      <t xml:space="preserve"> </t>
    </r>
    <r>
      <rPr>
        <sz val="11"/>
        <rFont val="宋体"/>
        <family val="3"/>
        <charset val="134"/>
      </rPr>
      <t>②</t>
    </r>
    <r>
      <rPr>
        <sz val="11"/>
        <rFont val="Arial Unicode MS"/>
        <family val="2"/>
      </rPr>
      <t>2020</t>
    </r>
    <r>
      <rPr>
        <sz val="11"/>
        <rFont val="宋体"/>
        <family val="3"/>
        <charset val="134"/>
      </rPr>
      <t>年</t>
    </r>
    <r>
      <rPr>
        <sz val="11"/>
        <rFont val="Arial Unicode MS"/>
        <family val="2"/>
      </rPr>
      <t>1</t>
    </r>
    <r>
      <rPr>
        <sz val="11"/>
        <rFont val="宋体"/>
        <family val="3"/>
        <charset val="134"/>
      </rPr>
      <t>月至</t>
    </r>
    <r>
      <rPr>
        <sz val="11"/>
        <rFont val="Arial Unicode MS"/>
        <family val="2"/>
      </rPr>
      <t>4</t>
    </r>
    <r>
      <rPr>
        <sz val="11"/>
        <rFont val="宋体"/>
        <family val="3"/>
        <charset val="134"/>
      </rPr>
      <t>月新增欠缴金额的承租单位或个人；</t>
    </r>
    <phoneticPr fontId="22" type="noConversion"/>
  </si>
</sst>
</file>

<file path=xl/styles.xml><?xml version="1.0" encoding="utf-8"?>
<styleSheet xmlns="http://schemas.openxmlformats.org/spreadsheetml/2006/main">
  <fonts count="23">
    <font>
      <sz val="12"/>
      <name val="宋体"/>
      <charset val="134"/>
    </font>
    <font>
      <sz val="11"/>
      <name val="Arial Unicode MS"/>
      <family val="2"/>
    </font>
    <font>
      <sz val="10"/>
      <name val="Arial Unicode MS"/>
      <family val="2"/>
    </font>
    <font>
      <sz val="10"/>
      <color rgb="FFFF0000"/>
      <name val="Arial Unicode MS"/>
      <family val="2"/>
    </font>
    <font>
      <sz val="12"/>
      <name val="Arial Unicode MS"/>
      <family val="2"/>
    </font>
    <font>
      <sz val="22"/>
      <name val="Arial Unicode MS"/>
      <family val="2"/>
    </font>
    <font>
      <sz val="11"/>
      <name val="宋体"/>
      <family val="3"/>
      <charset val="134"/>
    </font>
    <font>
      <sz val="10"/>
      <name val="Arial Unicode MS"/>
      <family val="2"/>
    </font>
    <font>
      <sz val="10"/>
      <color indexed="8"/>
      <name val="Arial Unicode MS"/>
      <family val="2"/>
    </font>
    <font>
      <sz val="9"/>
      <color rgb="FFFF0000"/>
      <name val="Arial Unicode MS"/>
      <family val="2"/>
    </font>
    <font>
      <sz val="10"/>
      <name val="宋体"/>
      <family val="3"/>
      <charset val="134"/>
    </font>
    <font>
      <sz val="18"/>
      <name val="Arial Unicode MS"/>
      <family val="2"/>
    </font>
    <font>
      <sz val="9"/>
      <name val="Arial Unicode MS"/>
      <family val="2"/>
    </font>
    <font>
      <sz val="10"/>
      <color indexed="10"/>
      <name val="Arial Unicode MS"/>
      <family val="2"/>
    </font>
    <font>
      <sz val="10"/>
      <color rgb="FF000000"/>
      <name val="Arial Unicode MS"/>
      <family val="2"/>
    </font>
    <font>
      <sz val="10"/>
      <color indexed="8"/>
      <name val="Arial Unicode MS"/>
      <family val="2"/>
    </font>
    <font>
      <b/>
      <sz val="10"/>
      <color theme="0"/>
      <name val="Arial Unicode MS"/>
      <family val="2"/>
    </font>
    <font>
      <sz val="10"/>
      <name val="仿宋_GB2312"/>
      <charset val="134"/>
    </font>
    <font>
      <sz val="12"/>
      <name val="宋体"/>
      <family val="3"/>
      <charset val="134"/>
    </font>
    <font>
      <sz val="22"/>
      <color indexed="10"/>
      <name val="Arial Unicode MS"/>
      <family val="2"/>
    </font>
    <font>
      <sz val="12"/>
      <name val="Times New Roman"/>
      <family val="1"/>
    </font>
    <font>
      <sz val="10"/>
      <name val="等线"/>
      <charset val="134"/>
    </font>
    <font>
      <sz val="9"/>
      <name val="宋体"/>
      <family val="3"/>
      <charset val="134"/>
    </font>
  </fonts>
  <fills count="7">
    <fill>
      <patternFill patternType="none"/>
    </fill>
    <fill>
      <patternFill patternType="gray125"/>
    </fill>
    <fill>
      <patternFill patternType="solid">
        <fgColor theme="7"/>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s>
  <borders count="4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top style="medium">
        <color auto="1"/>
      </top>
      <bottom/>
      <diagonal/>
    </border>
    <border>
      <left/>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style="medium">
        <color rgb="FF000000"/>
      </top>
      <bottom/>
      <diagonal/>
    </border>
    <border>
      <left/>
      <right/>
      <top/>
      <bottom style="medium">
        <color rgb="FF000000"/>
      </bottom>
      <diagonal/>
    </border>
    <border>
      <left style="thin">
        <color auto="1"/>
      </left>
      <right style="medium">
        <color auto="1"/>
      </right>
      <top style="medium">
        <color auto="1"/>
      </top>
      <bottom style="thin">
        <color auto="1"/>
      </bottom>
      <diagonal/>
    </border>
    <border>
      <left style="thin">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auto="1"/>
      </left>
      <right style="medium">
        <color auto="1"/>
      </right>
      <top style="medium">
        <color auto="1"/>
      </top>
      <bottom style="thin">
        <color auto="1"/>
      </bottom>
      <diagonal/>
    </border>
    <border>
      <left/>
      <right/>
      <top/>
      <bottom style="thin">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medium">
        <color auto="1"/>
      </right>
      <top style="thin">
        <color auto="1"/>
      </top>
      <bottom style="medium">
        <color auto="1"/>
      </bottom>
      <diagonal/>
    </border>
    <border>
      <left style="thin">
        <color auto="1"/>
      </left>
      <right/>
      <top style="thin">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s>
  <cellStyleXfs count="8">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cellStyleXfs>
  <cellXfs count="202">
    <xf numFmtId="0" fontId="0" fillId="0" borderId="0" xfId="0">
      <alignment vertical="center"/>
    </xf>
    <xf numFmtId="0" fontId="1" fillId="0" borderId="0" xfId="7" applyFont="1">
      <alignment vertical="center"/>
    </xf>
    <xf numFmtId="0" fontId="2" fillId="0" borderId="0" xfId="7" applyFont="1">
      <alignment vertical="center"/>
    </xf>
    <xf numFmtId="0" fontId="3" fillId="0" borderId="0" xfId="7" applyFont="1">
      <alignment vertical="center"/>
    </xf>
    <xf numFmtId="0" fontId="2" fillId="0" borderId="0" xfId="7" applyFont="1" applyFill="1" applyBorder="1" applyAlignment="1">
      <alignment vertical="center"/>
    </xf>
    <xf numFmtId="0" fontId="1" fillId="0" borderId="0" xfId="7" applyFont="1" applyAlignment="1">
      <alignment horizontal="left" vertical="center"/>
    </xf>
    <xf numFmtId="0" fontId="4" fillId="0" borderId="0" xfId="7" applyFont="1">
      <alignment vertical="center"/>
    </xf>
    <xf numFmtId="0" fontId="5" fillId="0" borderId="0" xfId="7" applyFont="1" applyAlignment="1">
      <alignment horizontal="center" vertical="center"/>
    </xf>
    <xf numFmtId="0" fontId="6" fillId="0" borderId="0" xfId="1" applyFont="1" applyBorder="1" applyAlignment="1">
      <alignment vertical="center"/>
    </xf>
    <xf numFmtId="0" fontId="1" fillId="0" borderId="0" xfId="1" applyFont="1" applyBorder="1" applyAlignment="1">
      <alignment vertical="center"/>
    </xf>
    <xf numFmtId="0" fontId="2" fillId="0" borderId="5" xfId="7" applyFont="1" applyBorder="1" applyAlignment="1">
      <alignment horizontal="center" vertical="center" wrapText="1"/>
    </xf>
    <xf numFmtId="0" fontId="2" fillId="0" borderId="4" xfId="7" applyFont="1" applyBorder="1" applyAlignment="1">
      <alignment horizontal="center" vertical="center" shrinkToFit="1"/>
    </xf>
    <xf numFmtId="0" fontId="2" fillId="0" borderId="5" xfId="7" applyFont="1" applyBorder="1" applyAlignment="1">
      <alignment horizontal="center" vertical="center" shrinkToFit="1"/>
    </xf>
    <xf numFmtId="0" fontId="2" fillId="0" borderId="5" xfId="7" applyFont="1" applyBorder="1" applyAlignment="1">
      <alignment horizontal="center" vertical="center"/>
    </xf>
    <xf numFmtId="0" fontId="2" fillId="0" borderId="4" xfId="7" applyFont="1" applyBorder="1" applyAlignment="1">
      <alignment horizontal="center" vertical="center" wrapText="1"/>
    </xf>
    <xf numFmtId="0" fontId="8" fillId="0" borderId="5" xfId="7" applyFont="1" applyBorder="1" applyAlignment="1">
      <alignment horizontal="center" vertical="center" shrinkToFit="1"/>
    </xf>
    <xf numFmtId="0" fontId="2" fillId="0" borderId="4" xfId="7" applyFont="1" applyBorder="1" applyAlignment="1">
      <alignment horizontal="center" vertical="center"/>
    </xf>
    <xf numFmtId="0" fontId="9" fillId="0" borderId="5" xfId="7" applyFont="1" applyFill="1" applyBorder="1" applyAlignment="1">
      <alignment horizontal="center" vertical="center" shrinkToFit="1"/>
    </xf>
    <xf numFmtId="0" fontId="3" fillId="0" borderId="5" xfId="7" applyFont="1" applyBorder="1" applyAlignment="1">
      <alignment horizontal="center" vertical="center" shrinkToFit="1"/>
    </xf>
    <xf numFmtId="0" fontId="2" fillId="0" borderId="5" xfId="7" applyFont="1" applyBorder="1" applyAlignment="1">
      <alignment horizontal="center" vertical="center" wrapText="1" shrinkToFit="1"/>
    </xf>
    <xf numFmtId="0" fontId="2" fillId="0" borderId="4" xfId="7" applyFont="1" applyFill="1" applyBorder="1" applyAlignment="1">
      <alignment horizontal="center" vertical="center" shrinkToFit="1"/>
    </xf>
    <xf numFmtId="0" fontId="2" fillId="0" borderId="5" xfId="7" applyFont="1" applyFill="1" applyBorder="1" applyAlignment="1">
      <alignment horizontal="center" vertical="center" shrinkToFit="1"/>
    </xf>
    <xf numFmtId="0" fontId="2" fillId="0" borderId="5" xfId="7" applyFont="1" applyFill="1" applyBorder="1" applyAlignment="1">
      <alignment horizontal="center" vertical="center" wrapText="1" shrinkToFit="1"/>
    </xf>
    <xf numFmtId="0" fontId="2" fillId="0" borderId="8" xfId="7" applyFont="1" applyFill="1" applyBorder="1" applyAlignment="1">
      <alignment horizontal="center" vertical="center" shrinkToFit="1"/>
    </xf>
    <xf numFmtId="0" fontId="2" fillId="0" borderId="8" xfId="7" applyFont="1" applyFill="1" applyBorder="1" applyAlignment="1">
      <alignment horizontal="center" vertical="center" wrapText="1" shrinkToFit="1"/>
    </xf>
    <xf numFmtId="0" fontId="10" fillId="0" borderId="5" xfId="2" applyFont="1" applyFill="1" applyBorder="1" applyAlignment="1">
      <alignment horizontal="center" vertical="center" shrinkToFit="1"/>
    </xf>
    <xf numFmtId="0" fontId="2" fillId="0" borderId="9" xfId="7" applyFont="1" applyBorder="1" applyAlignment="1">
      <alignment horizontal="center" vertical="center" shrinkToFit="1"/>
    </xf>
    <xf numFmtId="0" fontId="2" fillId="0" borderId="8" xfId="7" applyFont="1" applyBorder="1" applyAlignment="1">
      <alignment horizontal="center" vertical="center" wrapText="1" shrinkToFit="1"/>
    </xf>
    <xf numFmtId="0" fontId="2" fillId="0" borderId="8" xfId="7" applyFont="1" applyBorder="1" applyAlignment="1">
      <alignment horizontal="center" vertical="center" shrinkToFit="1"/>
    </xf>
    <xf numFmtId="0" fontId="2" fillId="0" borderId="0" xfId="7" applyFont="1" applyBorder="1" applyAlignment="1">
      <alignment horizontal="center" vertical="center"/>
    </xf>
    <xf numFmtId="0" fontId="7" fillId="0" borderId="5" xfId="7" applyFont="1" applyFill="1" applyBorder="1" applyAlignment="1">
      <alignment horizontal="center" vertical="center" wrapText="1"/>
    </xf>
    <xf numFmtId="0" fontId="2" fillId="0" borderId="5" xfId="7" applyFont="1" applyFill="1" applyBorder="1" applyAlignment="1">
      <alignment horizontal="center" vertical="center" wrapText="1"/>
    </xf>
    <xf numFmtId="0" fontId="2" fillId="2" borderId="5" xfId="7" applyFont="1" applyFill="1" applyBorder="1" applyAlignment="1">
      <alignment horizontal="center" vertical="center" wrapText="1"/>
    </xf>
    <xf numFmtId="0" fontId="2" fillId="0" borderId="3" xfId="7"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3" fillId="0" borderId="8" xfId="7" applyFont="1" applyBorder="1" applyAlignment="1">
      <alignment horizontal="center" vertical="center" shrinkToFit="1"/>
    </xf>
    <xf numFmtId="0" fontId="2" fillId="0" borderId="18" xfId="7" applyFont="1" applyBorder="1" applyAlignment="1">
      <alignment horizontal="center" vertical="center" wrapText="1"/>
    </xf>
    <xf numFmtId="0" fontId="2" fillId="0" borderId="8" xfId="7" applyFont="1" applyBorder="1">
      <alignment vertical="center"/>
    </xf>
    <xf numFmtId="0" fontId="2" fillId="0" borderId="24" xfId="7" applyFont="1" applyBorder="1">
      <alignment vertical="center"/>
    </xf>
    <xf numFmtId="0" fontId="2" fillId="0" borderId="24" xfId="7" applyFont="1" applyBorder="1" applyAlignment="1">
      <alignment horizontal="center" vertical="center"/>
    </xf>
    <xf numFmtId="0" fontId="3" fillId="0" borderId="24" xfId="7" applyFont="1" applyBorder="1" applyAlignment="1">
      <alignment horizontal="center" vertical="center" shrinkToFit="1"/>
    </xf>
    <xf numFmtId="0" fontId="2" fillId="0" borderId="24" xfId="7" applyFont="1" applyBorder="1" applyAlignment="1">
      <alignment horizontal="center" vertical="center" shrinkToFit="1"/>
    </xf>
    <xf numFmtId="0" fontId="2" fillId="0" borderId="24" xfId="7" applyFont="1" applyFill="1" applyBorder="1" applyAlignment="1">
      <alignment horizontal="center" vertical="center" shrinkToFit="1"/>
    </xf>
    <xf numFmtId="0" fontId="2" fillId="0" borderId="24" xfId="7" applyFont="1" applyFill="1" applyBorder="1" applyAlignment="1">
      <alignment vertical="center"/>
    </xf>
    <xf numFmtId="0" fontId="2" fillId="0" borderId="27" xfId="7" applyFont="1" applyFill="1" applyBorder="1" applyAlignment="1">
      <alignment vertical="center"/>
    </xf>
    <xf numFmtId="0" fontId="2" fillId="0" borderId="27" xfId="7" applyFont="1" applyBorder="1">
      <alignment vertical="center"/>
    </xf>
    <xf numFmtId="0" fontId="2" fillId="0" borderId="0" xfId="7" applyFont="1" applyFill="1" applyAlignment="1">
      <alignment vertical="center"/>
    </xf>
    <xf numFmtId="0" fontId="4" fillId="0" borderId="0" xfId="7" applyFont="1" applyBorder="1">
      <alignment vertical="center"/>
    </xf>
    <xf numFmtId="0" fontId="5" fillId="0" borderId="0" xfId="7" applyFont="1" applyAlignment="1">
      <alignment vertical="center"/>
    </xf>
    <xf numFmtId="0" fontId="11" fillId="0" borderId="0" xfId="7" applyFont="1" applyAlignment="1">
      <alignment horizontal="center" vertical="center"/>
    </xf>
    <xf numFmtId="0" fontId="2" fillId="0" borderId="4" xfId="7" applyFont="1" applyBorder="1" applyAlignment="1">
      <alignment vertical="center" shrinkToFit="1"/>
    </xf>
    <xf numFmtId="0" fontId="12" fillId="0" borderId="5" xfId="7" applyFont="1" applyBorder="1" applyAlignment="1">
      <alignment vertical="center" wrapText="1"/>
    </xf>
    <xf numFmtId="0" fontId="13" fillId="0" borderId="5" xfId="7" applyFont="1" applyBorder="1" applyAlignment="1">
      <alignment horizontal="center" vertical="center" shrinkToFit="1"/>
    </xf>
    <xf numFmtId="0" fontId="10" fillId="0" borderId="5" xfId="7" applyFont="1" applyFill="1" applyBorder="1" applyAlignment="1">
      <alignment horizontal="center" vertical="center" shrinkToFit="1"/>
    </xf>
    <xf numFmtId="0" fontId="2" fillId="0" borderId="0" xfId="0" applyFont="1" applyAlignment="1">
      <alignment vertical="center"/>
    </xf>
    <xf numFmtId="0" fontId="2" fillId="0" borderId="5" xfId="7" applyFont="1" applyBorder="1">
      <alignment vertical="center"/>
    </xf>
    <xf numFmtId="0" fontId="12" fillId="0" borderId="5" xfId="7" applyFont="1" applyBorder="1" applyAlignment="1">
      <alignment horizontal="center" vertical="center" shrinkToFit="1"/>
    </xf>
    <xf numFmtId="0" fontId="3" fillId="0" borderId="5" xfId="7" applyFont="1" applyFill="1" applyBorder="1" applyAlignment="1">
      <alignment horizontal="center" vertical="center" shrinkToFit="1"/>
    </xf>
    <xf numFmtId="0" fontId="7"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7" applyFont="1" applyFill="1" applyBorder="1" applyAlignment="1">
      <alignment horizontal="center" vertical="center" shrinkToFit="1"/>
    </xf>
    <xf numFmtId="0" fontId="13" fillId="0" borderId="5" xfId="7" applyFont="1" applyFill="1" applyBorder="1" applyAlignment="1">
      <alignment horizontal="center" vertical="center" shrinkToFit="1"/>
    </xf>
    <xf numFmtId="0" fontId="7" fillId="4"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7" applyFont="1" applyFill="1" applyBorder="1" applyAlignment="1">
      <alignment horizontal="center" vertical="center"/>
    </xf>
    <xf numFmtId="0" fontId="1" fillId="0" borderId="0" xfId="1" applyFont="1" applyAlignment="1">
      <alignment vertical="center"/>
    </xf>
    <xf numFmtId="0" fontId="7" fillId="2" borderId="5" xfId="0" applyFont="1" applyFill="1" applyBorder="1" applyAlignment="1">
      <alignment horizontal="center" vertical="center" wrapText="1"/>
    </xf>
    <xf numFmtId="0" fontId="1" fillId="0" borderId="0" xfId="7" applyFont="1" applyBorder="1">
      <alignment vertical="center"/>
    </xf>
    <xf numFmtId="0" fontId="7" fillId="0" borderId="33" xfId="7" applyFont="1" applyFill="1" applyBorder="1" applyAlignment="1">
      <alignment horizontal="center" vertical="center"/>
    </xf>
    <xf numFmtId="0" fontId="7" fillId="0" borderId="33"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2" fillId="0" borderId="33" xfId="7" applyFont="1" applyBorder="1" applyAlignment="1">
      <alignment horizontal="center" vertical="center" wrapText="1"/>
    </xf>
    <xf numFmtId="0" fontId="2" fillId="0" borderId="33" xfId="7" applyFont="1" applyBorder="1" applyAlignment="1">
      <alignment horizontal="center" vertical="center"/>
    </xf>
    <xf numFmtId="0" fontId="2" fillId="6" borderId="32" xfId="7" applyFont="1" applyFill="1" applyBorder="1" applyAlignment="1">
      <alignment horizontal="center" vertical="center"/>
    </xf>
    <xf numFmtId="0" fontId="2" fillId="0" borderId="33" xfId="7" applyFont="1" applyBorder="1" applyAlignment="1">
      <alignment horizontal="center" vertical="center" shrinkToFit="1"/>
    </xf>
    <xf numFmtId="0" fontId="2" fillId="6" borderId="32" xfId="7" applyFont="1" applyFill="1" applyBorder="1" applyAlignment="1">
      <alignment horizontal="center" vertical="center" shrinkToFit="1"/>
    </xf>
    <xf numFmtId="0" fontId="13" fillId="0" borderId="33" xfId="7" applyNumberFormat="1" applyFont="1" applyBorder="1" applyAlignment="1">
      <alignment horizontal="center" vertical="center" shrinkToFit="1"/>
    </xf>
    <xf numFmtId="0" fontId="9" fillId="0" borderId="33" xfId="7" applyNumberFormat="1" applyFont="1" applyFill="1" applyBorder="1" applyAlignment="1">
      <alignment horizontal="center" vertical="center" shrinkToFit="1"/>
    </xf>
    <xf numFmtId="0" fontId="9" fillId="6" borderId="32" xfId="7" applyNumberFormat="1" applyFont="1" applyFill="1" applyBorder="1" applyAlignment="1">
      <alignment horizontal="center" vertical="center" shrinkToFit="1"/>
    </xf>
    <xf numFmtId="0" fontId="3" fillId="0" borderId="33" xfId="7" applyFont="1" applyBorder="1" applyAlignment="1">
      <alignment horizontal="center" vertical="center" shrinkToFit="1"/>
    </xf>
    <xf numFmtId="0" fontId="3" fillId="0" borderId="33" xfId="7" applyNumberFormat="1" applyFont="1" applyBorder="1" applyAlignment="1">
      <alignment horizontal="center" vertical="center" shrinkToFit="1"/>
    </xf>
    <xf numFmtId="0" fontId="2" fillId="0" borderId="33" xfId="7" applyNumberFormat="1" applyFont="1" applyFill="1" applyBorder="1" applyAlignment="1">
      <alignment horizontal="center" vertical="center" shrinkToFit="1"/>
    </xf>
    <xf numFmtId="0" fontId="2" fillId="0" borderId="0" xfId="7" applyNumberFormat="1" applyFont="1" applyFill="1" applyBorder="1" applyAlignment="1">
      <alignment vertical="center"/>
    </xf>
    <xf numFmtId="0" fontId="17" fillId="0" borderId="35" xfId="5" applyFont="1" applyFill="1" applyBorder="1" applyAlignment="1">
      <alignment horizontal="left" vertical="center" shrinkToFit="1"/>
    </xf>
    <xf numFmtId="0" fontId="2" fillId="0" borderId="5" xfId="2" applyFont="1" applyFill="1" applyBorder="1" applyAlignment="1">
      <alignment horizontal="center" vertical="center" shrinkToFit="1"/>
    </xf>
    <xf numFmtId="0" fontId="2" fillId="0" borderId="5" xfId="2" applyFont="1" applyFill="1" applyBorder="1" applyAlignment="1" applyProtection="1">
      <alignment horizontal="center" vertical="center" shrinkToFit="1"/>
      <protection locked="0"/>
    </xf>
    <xf numFmtId="0" fontId="2" fillId="0" borderId="36" xfId="7" applyFont="1" applyFill="1" applyBorder="1" applyAlignment="1">
      <alignment vertical="center" shrinkToFit="1"/>
    </xf>
    <xf numFmtId="0" fontId="2" fillId="0" borderId="12" xfId="7" applyFont="1" applyBorder="1" applyAlignment="1">
      <alignment horizontal="center" vertical="center" shrinkToFit="1"/>
    </xf>
    <xf numFmtId="0" fontId="2" fillId="0" borderId="13" xfId="7" applyFont="1" applyBorder="1" applyAlignment="1">
      <alignment horizontal="center" vertical="center" wrapText="1" shrinkToFit="1"/>
    </xf>
    <xf numFmtId="0" fontId="2" fillId="0" borderId="0" xfId="7" applyFont="1" applyAlignment="1">
      <alignment vertical="center" shrinkToFit="1"/>
    </xf>
    <xf numFmtId="0" fontId="2" fillId="0" borderId="0" xfId="7" applyFont="1" applyAlignment="1">
      <alignment horizontal="left" vertical="center" wrapText="1" shrinkToFit="1"/>
    </xf>
    <xf numFmtId="0" fontId="2" fillId="0" borderId="0" xfId="7" applyFont="1" applyAlignment="1">
      <alignment vertical="center" wrapText="1" shrinkToFit="1"/>
    </xf>
    <xf numFmtId="0" fontId="2" fillId="0" borderId="6" xfId="7" applyFont="1" applyFill="1" applyBorder="1" applyAlignment="1">
      <alignment horizontal="center" vertical="center" shrinkToFit="1"/>
    </xf>
    <xf numFmtId="0" fontId="2" fillId="0" borderId="8" xfId="2" applyFont="1" applyFill="1" applyBorder="1" applyAlignment="1" applyProtection="1">
      <alignment horizontal="center" vertical="center" shrinkToFit="1"/>
      <protection locked="0"/>
    </xf>
    <xf numFmtId="0" fontId="2" fillId="0" borderId="7" xfId="7" applyFont="1" applyFill="1" applyBorder="1" applyAlignment="1">
      <alignment horizontal="center" vertical="center" shrinkToFit="1"/>
    </xf>
    <xf numFmtId="0" fontId="3" fillId="0" borderId="5" xfId="7" applyNumberFormat="1" applyFont="1" applyFill="1" applyBorder="1" applyAlignment="1">
      <alignment horizontal="center" vertical="center" shrinkToFit="1"/>
    </xf>
    <xf numFmtId="0" fontId="2" fillId="0" borderId="33" xfId="7" applyNumberFormat="1" applyFont="1" applyBorder="1" applyAlignment="1">
      <alignment horizontal="center" vertical="center" shrinkToFit="1"/>
    </xf>
    <xf numFmtId="0" fontId="9" fillId="0" borderId="24" xfId="7" applyFont="1" applyFill="1" applyBorder="1" applyAlignment="1">
      <alignment horizontal="center" vertical="center" shrinkToFit="1"/>
    </xf>
    <xf numFmtId="0" fontId="9" fillId="0" borderId="0" xfId="7" applyFont="1" applyFill="1" applyAlignment="1">
      <alignment horizontal="center" vertical="center" shrinkToFit="1"/>
    </xf>
    <xf numFmtId="0" fontId="9" fillId="0" borderId="0" xfId="7" applyFont="1" applyFill="1" applyBorder="1" applyAlignment="1">
      <alignment horizontal="center" vertical="center" shrinkToFit="1"/>
    </xf>
    <xf numFmtId="0" fontId="3" fillId="0" borderId="8" xfId="7" applyFont="1" applyFill="1" applyBorder="1" applyAlignment="1">
      <alignment horizontal="center" vertical="center" shrinkToFit="1"/>
    </xf>
    <xf numFmtId="0" fontId="2" fillId="0" borderId="40" xfId="7" applyFont="1" applyFill="1" applyBorder="1" applyAlignment="1">
      <alignment horizontal="center" vertical="center" shrinkToFit="1"/>
    </xf>
    <xf numFmtId="0" fontId="2" fillId="0" borderId="0" xfId="7" applyFont="1" applyAlignment="1">
      <alignment horizontal="left" vertical="center" wrapText="1"/>
    </xf>
    <xf numFmtId="0" fontId="2" fillId="0" borderId="0" xfId="7" applyFont="1" applyBorder="1">
      <alignment vertical="center"/>
    </xf>
    <xf numFmtId="0" fontId="22" fillId="6" borderId="32" xfId="7" applyNumberFormat="1" applyFont="1" applyFill="1" applyBorder="1" applyAlignment="1">
      <alignment horizontal="center" vertical="center" shrinkToFit="1"/>
    </xf>
    <xf numFmtId="0" fontId="12" fillId="6" borderId="32" xfId="7" applyNumberFormat="1" applyFont="1" applyFill="1" applyBorder="1" applyAlignment="1">
      <alignment horizontal="center" vertical="center" shrinkToFit="1"/>
    </xf>
    <xf numFmtId="0" fontId="12" fillId="6" borderId="39" xfId="7" applyNumberFormat="1" applyFont="1" applyFill="1" applyBorder="1" applyAlignment="1">
      <alignment horizontal="center" vertical="center" shrinkToFit="1"/>
    </xf>
    <xf numFmtId="0" fontId="16" fillId="5" borderId="30" xfId="0" applyFont="1" applyFill="1" applyBorder="1" applyAlignment="1">
      <alignment horizontal="center" vertical="center" wrapText="1"/>
    </xf>
    <xf numFmtId="0" fontId="16" fillId="5" borderId="32" xfId="0" applyFont="1" applyFill="1" applyBorder="1" applyAlignment="1">
      <alignment horizontal="center" vertical="center" wrapText="1"/>
    </xf>
    <xf numFmtId="0" fontId="2" fillId="0" borderId="2" xfId="7" applyFont="1" applyFill="1" applyBorder="1" applyAlignment="1">
      <alignment horizontal="center" vertical="center" wrapText="1" shrinkToFit="1"/>
    </xf>
    <xf numFmtId="0" fontId="2" fillId="0" borderId="5" xfId="7" applyFont="1" applyFill="1" applyBorder="1" applyAlignment="1">
      <alignment horizontal="center" vertical="center" wrapText="1" shrinkToFit="1"/>
    </xf>
    <xf numFmtId="0" fontId="2" fillId="0" borderId="2" xfId="7" applyFont="1" applyFill="1" applyBorder="1" applyAlignment="1">
      <alignment horizontal="center" vertical="center" wrapText="1"/>
    </xf>
    <xf numFmtId="0" fontId="2" fillId="0" borderId="5" xfId="7"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2" fillId="0" borderId="2" xfId="7" applyFont="1" applyBorder="1" applyAlignment="1">
      <alignment horizontal="center" vertical="center" wrapText="1"/>
    </xf>
    <xf numFmtId="0" fontId="2" fillId="0" borderId="5" xfId="7" applyFont="1" applyBorder="1" applyAlignment="1">
      <alignment horizontal="center" vertical="center" wrapText="1"/>
    </xf>
    <xf numFmtId="0" fontId="7" fillId="0"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2" fillId="0" borderId="0" xfId="7" applyFont="1" applyAlignment="1">
      <alignment horizontal="left" vertical="center" wrapText="1" shrinkToFit="1"/>
    </xf>
    <xf numFmtId="0" fontId="2" fillId="0" borderId="1" xfId="7" applyFont="1" applyBorder="1" applyAlignment="1">
      <alignment horizontal="center" vertical="center" textRotation="255"/>
    </xf>
    <xf numFmtId="0" fontId="2" fillId="0" borderId="4" xfId="7" applyFont="1" applyBorder="1" applyAlignment="1">
      <alignment horizontal="center" vertical="center" textRotation="255"/>
    </xf>
    <xf numFmtId="0" fontId="2" fillId="0" borderId="3" xfId="7" applyFont="1" applyBorder="1" applyAlignment="1">
      <alignment horizontal="left" vertical="center" wrapText="1"/>
    </xf>
    <xf numFmtId="0" fontId="2" fillId="0" borderId="10" xfId="7" applyFont="1" applyBorder="1" applyAlignment="1">
      <alignment horizontal="left" vertical="center" wrapText="1"/>
    </xf>
    <xf numFmtId="0" fontId="2" fillId="0" borderId="41" xfId="7" applyFont="1" applyBorder="1" applyAlignment="1">
      <alignment horizontal="left" vertical="center" wrapText="1"/>
    </xf>
    <xf numFmtId="0" fontId="2" fillId="0" borderId="18" xfId="7" applyFont="1" applyBorder="1" applyAlignment="1">
      <alignment horizontal="left" vertical="center" wrapText="1"/>
    </xf>
    <xf numFmtId="0" fontId="2" fillId="0" borderId="14" xfId="7" applyFont="1" applyBorder="1" applyAlignment="1">
      <alignment horizontal="left" vertical="center" wrapText="1"/>
    </xf>
    <xf numFmtId="0" fontId="2" fillId="0" borderId="42" xfId="7" applyFont="1" applyBorder="1" applyAlignment="1">
      <alignment horizontal="left"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3" xfId="7" applyFont="1" applyBorder="1" applyAlignment="1">
      <alignment horizontal="center" vertical="center"/>
    </xf>
    <xf numFmtId="0" fontId="2" fillId="0" borderId="18" xfId="7" applyFont="1" applyBorder="1" applyAlignment="1">
      <alignment horizontal="center" vertical="center"/>
    </xf>
    <xf numFmtId="0" fontId="2" fillId="0" borderId="3" xfId="7" applyFont="1" applyBorder="1" applyAlignment="1">
      <alignment horizontal="center" vertical="center" wrapText="1"/>
    </xf>
    <xf numFmtId="0" fontId="2" fillId="0" borderId="18" xfId="7" applyFont="1" applyBorder="1" applyAlignment="1">
      <alignment horizontal="center" vertical="center" wrapText="1"/>
    </xf>
    <xf numFmtId="0" fontId="2" fillId="0" borderId="3" xfId="7" applyFont="1" applyBorder="1" applyAlignment="1">
      <alignment horizontal="left" vertical="center"/>
    </xf>
    <xf numFmtId="0" fontId="2" fillId="0" borderId="18" xfId="7" applyFont="1" applyBorder="1" applyAlignment="1">
      <alignment horizontal="left" vertical="center"/>
    </xf>
    <xf numFmtId="0" fontId="3" fillId="0" borderId="4" xfId="7" applyFont="1" applyBorder="1" applyAlignment="1">
      <alignment horizontal="left" vertical="center" shrinkToFit="1"/>
    </xf>
    <xf numFmtId="0" fontId="3" fillId="0" borderId="5" xfId="7" applyFont="1" applyBorder="1" applyAlignment="1">
      <alignment horizontal="left" vertical="center" shrinkToFit="1"/>
    </xf>
    <xf numFmtId="0" fontId="2" fillId="0" borderId="6" xfId="7" applyFont="1" applyFill="1" applyBorder="1" applyAlignment="1">
      <alignment horizontal="center" vertical="center" shrinkToFit="1"/>
    </xf>
    <xf numFmtId="0" fontId="2" fillId="0" borderId="8" xfId="2" applyFont="1" applyFill="1" applyBorder="1" applyAlignment="1" applyProtection="1">
      <alignment horizontal="center" vertical="center" shrinkToFit="1"/>
      <protection locked="0"/>
    </xf>
    <xf numFmtId="0" fontId="2" fillId="0" borderId="7" xfId="2" applyFont="1" applyFill="1" applyBorder="1" applyAlignment="1" applyProtection="1">
      <alignment horizontal="center" vertical="center" shrinkToFit="1"/>
      <protection locked="0"/>
    </xf>
    <xf numFmtId="0" fontId="2" fillId="0" borderId="37" xfId="7" applyFont="1" applyBorder="1" applyAlignment="1">
      <alignment horizontal="center" vertical="center" wrapText="1"/>
    </xf>
    <xf numFmtId="0" fontId="2" fillId="0" borderId="38" xfId="7" applyFont="1" applyBorder="1" applyAlignment="1">
      <alignment horizontal="center" vertical="center" wrapText="1"/>
    </xf>
    <xf numFmtId="0" fontId="5" fillId="0" borderId="0" xfId="7" applyFont="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33" xfId="7" applyFont="1" applyFill="1" applyBorder="1" applyAlignment="1">
      <alignment horizontal="center" vertical="center"/>
    </xf>
    <xf numFmtId="0" fontId="7" fillId="0" borderId="34" xfId="7"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7" applyFont="1" applyBorder="1" applyAlignment="1">
      <alignment horizontal="center" vertical="center" wrapText="1"/>
    </xf>
    <xf numFmtId="0" fontId="2" fillId="0" borderId="12" xfId="7" applyFont="1" applyBorder="1" applyAlignment="1">
      <alignment horizontal="center" vertical="center" wrapText="1"/>
    </xf>
    <xf numFmtId="0" fontId="2" fillId="0" borderId="13" xfId="7" applyFont="1" applyBorder="1" applyAlignment="1">
      <alignment horizontal="center" vertical="center" wrapText="1"/>
    </xf>
    <xf numFmtId="0" fontId="2" fillId="0" borderId="19" xfId="7" applyFont="1" applyBorder="1" applyAlignment="1">
      <alignment horizontal="left" vertical="center"/>
    </xf>
    <xf numFmtId="0" fontId="2" fillId="0" borderId="28" xfId="7" applyFont="1" applyBorder="1" applyAlignment="1">
      <alignment horizontal="left" vertical="center"/>
    </xf>
    <xf numFmtId="0" fontId="2" fillId="0" borderId="20" xfId="7" applyFont="1" applyBorder="1" applyAlignment="1">
      <alignment horizontal="left" vertical="center"/>
    </xf>
    <xf numFmtId="0" fontId="2" fillId="0" borderId="29" xfId="7" applyFont="1" applyBorder="1" applyAlignment="1">
      <alignment horizontal="left" vertical="center"/>
    </xf>
    <xf numFmtId="0" fontId="7" fillId="0" borderId="2" xfId="7" applyFont="1" applyFill="1" applyBorder="1" applyAlignment="1">
      <alignment horizontal="center" vertical="center" wrapText="1"/>
    </xf>
    <xf numFmtId="0" fontId="7" fillId="0" borderId="5" xfId="7" applyFont="1" applyFill="1" applyBorder="1" applyAlignment="1">
      <alignment horizontal="center" vertical="center" wrapText="1"/>
    </xf>
    <xf numFmtId="0" fontId="2" fillId="0" borderId="2" xfId="7" applyFont="1" applyFill="1" applyBorder="1" applyAlignment="1">
      <alignment horizontal="center" vertical="center"/>
    </xf>
    <xf numFmtId="0" fontId="2" fillId="0" borderId="5" xfId="7" applyFont="1" applyFill="1" applyBorder="1" applyAlignment="1">
      <alignment horizontal="center" vertical="center"/>
    </xf>
    <xf numFmtId="0" fontId="2" fillId="0" borderId="10" xfId="7" applyFont="1" applyFill="1" applyBorder="1" applyAlignment="1">
      <alignment horizontal="center" vertical="center" wrapText="1"/>
    </xf>
    <xf numFmtId="0" fontId="2" fillId="0" borderId="16" xfId="7" applyFont="1" applyFill="1" applyBorder="1" applyAlignment="1">
      <alignment horizontal="center" vertical="center" wrapText="1"/>
    </xf>
    <xf numFmtId="0" fontId="2" fillId="0" borderId="22" xfId="7" applyFont="1" applyFill="1" applyBorder="1" applyAlignment="1">
      <alignment horizontal="center" vertical="center" wrapText="1"/>
    </xf>
    <xf numFmtId="0" fontId="2" fillId="0" borderId="23" xfId="7" applyFont="1" applyFill="1" applyBorder="1" applyAlignment="1">
      <alignment horizontal="center" vertical="center" wrapText="1"/>
    </xf>
    <xf numFmtId="0" fontId="2" fillId="0" borderId="25" xfId="7" applyFont="1" applyFill="1" applyBorder="1" applyAlignment="1">
      <alignment horizontal="center" vertical="center" wrapText="1"/>
    </xf>
    <xf numFmtId="0" fontId="2" fillId="0" borderId="26" xfId="7" applyFont="1" applyFill="1" applyBorder="1" applyAlignment="1">
      <alignment horizontal="center" vertical="center" wrapText="1"/>
    </xf>
    <xf numFmtId="0" fontId="2" fillId="0" borderId="10" xfId="7" applyFont="1" applyBorder="1" applyAlignment="1">
      <alignment horizontal="center" vertical="center" wrapText="1"/>
    </xf>
    <xf numFmtId="0" fontId="2" fillId="0" borderId="11" xfId="7" applyFont="1" applyBorder="1" applyAlignment="1">
      <alignment horizontal="center" vertical="center" wrapText="1"/>
    </xf>
    <xf numFmtId="0" fontId="2" fillId="0" borderId="16" xfId="7" applyFont="1" applyBorder="1" applyAlignment="1">
      <alignment horizontal="center" vertical="center" wrapText="1"/>
    </xf>
    <xf numFmtId="0" fontId="2" fillId="0" borderId="14" xfId="7" applyFont="1" applyBorder="1" applyAlignment="1">
      <alignment horizontal="center" vertical="center"/>
    </xf>
    <xf numFmtId="0" fontId="2" fillId="0" borderId="15" xfId="7" applyFont="1" applyBorder="1" applyAlignment="1">
      <alignment horizontal="center" vertical="center"/>
    </xf>
    <xf numFmtId="0" fontId="2" fillId="0" borderId="17" xfId="7" applyFont="1" applyBorder="1" applyAlignment="1">
      <alignment horizontal="center" vertical="center"/>
    </xf>
    <xf numFmtId="0" fontId="1" fillId="0" borderId="0" xfId="7" applyFont="1" applyAlignment="1">
      <alignment horizontal="left" vertical="center" wrapText="1" shrinkToFit="1"/>
    </xf>
    <xf numFmtId="0" fontId="4" fillId="0" borderId="0" xfId="7" applyFont="1" applyAlignment="1">
      <alignment horizontal="left" vertical="center"/>
    </xf>
    <xf numFmtId="0" fontId="2" fillId="0" borderId="3" xfId="7" applyFont="1" applyFill="1" applyBorder="1" applyAlignment="1">
      <alignment horizontal="center" vertical="center" wrapText="1"/>
    </xf>
    <xf numFmtId="0" fontId="2" fillId="0" borderId="6" xfId="7" applyFont="1" applyFill="1" applyBorder="1" applyAlignment="1">
      <alignment horizontal="center" vertical="center" wrapText="1"/>
    </xf>
    <xf numFmtId="0" fontId="2" fillId="0" borderId="7" xfId="7" applyFont="1" applyFill="1" applyBorder="1" applyAlignment="1">
      <alignment horizontal="center" vertical="center" wrapText="1"/>
    </xf>
    <xf numFmtId="0" fontId="7" fillId="0" borderId="3" xfId="7" applyFont="1" applyFill="1" applyBorder="1" applyAlignment="1">
      <alignment horizontal="center" vertical="center" wrapText="1"/>
    </xf>
    <xf numFmtId="0" fontId="7" fillId="0" borderId="6" xfId="7" applyFont="1" applyFill="1" applyBorder="1" applyAlignment="1">
      <alignment horizontal="center" vertical="center" wrapText="1"/>
    </xf>
    <xf numFmtId="0" fontId="7" fillId="0" borderId="7" xfId="7" applyFont="1" applyFill="1" applyBorder="1" applyAlignment="1">
      <alignment horizontal="center" vertical="center" wrapText="1"/>
    </xf>
    <xf numFmtId="0" fontId="7" fillId="2" borderId="3" xfId="7" applyFont="1" applyFill="1" applyBorder="1" applyAlignment="1">
      <alignment horizontal="center" vertical="center" wrapText="1"/>
    </xf>
    <xf numFmtId="0" fontId="7" fillId="2" borderId="6" xfId="7" applyFont="1" applyFill="1" applyBorder="1" applyAlignment="1">
      <alignment horizontal="center" vertical="center" wrapText="1"/>
    </xf>
    <xf numFmtId="0" fontId="7" fillId="2" borderId="7" xfId="7"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2" fillId="0" borderId="4" xfId="7" applyFont="1" applyBorder="1" applyAlignment="1">
      <alignment horizontal="center" vertical="center" shrinkToFit="1"/>
    </xf>
    <xf numFmtId="0" fontId="2" fillId="0" borderId="5" xfId="7" applyFont="1" applyBorder="1" applyAlignment="1">
      <alignment horizontal="center" vertical="center" shrinkToFit="1"/>
    </xf>
    <xf numFmtId="0" fontId="2" fillId="0" borderId="4" xfId="7" applyFont="1" applyBorder="1" applyAlignment="1">
      <alignment horizontal="center" vertical="center" wrapText="1"/>
    </xf>
    <xf numFmtId="0" fontId="2" fillId="0" borderId="4" xfId="7" applyFont="1" applyBorder="1" applyAlignment="1">
      <alignment horizontal="center" vertical="center"/>
    </xf>
    <xf numFmtId="0" fontId="2" fillId="0" borderId="5" xfId="7" applyFont="1" applyBorder="1" applyAlignment="1">
      <alignment horizontal="center" vertical="center"/>
    </xf>
    <xf numFmtId="0" fontId="1" fillId="0" borderId="0" xfId="7" applyFont="1" applyAlignment="1">
      <alignment horizontal="center" vertical="center"/>
    </xf>
    <xf numFmtId="0" fontId="2" fillId="0" borderId="5" xfId="0" applyFont="1" applyFill="1" applyBorder="1" applyAlignment="1">
      <alignment horizontal="center" vertical="center" wrapText="1"/>
    </xf>
    <xf numFmtId="0" fontId="7" fillId="2" borderId="5" xfId="7" applyFont="1" applyFill="1" applyBorder="1" applyAlignment="1">
      <alignment horizontal="center" vertical="center" wrapText="1"/>
    </xf>
    <xf numFmtId="0" fontId="2" fillId="2" borderId="5" xfId="7" applyFont="1" applyFill="1" applyBorder="1" applyAlignment="1">
      <alignment horizontal="center" vertical="center" wrapText="1"/>
    </xf>
  </cellXfs>
  <cellStyles count="8">
    <cellStyle name="常规" xfId="0" builtinId="0"/>
    <cellStyle name="常规 11" xfId="3"/>
    <cellStyle name="常规 11 2" xfId="5"/>
    <cellStyle name="常规 13" xfId="4"/>
    <cellStyle name="常规 14" xfId="6"/>
    <cellStyle name="常规 3" xfId="7"/>
    <cellStyle name="常规 3 2" xfId="2"/>
    <cellStyle name="常规_Sheet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7</xdr:row>
      <xdr:rowOff>152400</xdr:rowOff>
    </xdr:from>
    <xdr:to>
      <xdr:col>10</xdr:col>
      <xdr:colOff>0</xdr:colOff>
      <xdr:row>7</xdr:row>
      <xdr:rowOff>152400</xdr:rowOff>
    </xdr:to>
    <xdr:sp macro="" textlink="">
      <xdr:nvSpPr>
        <xdr:cNvPr id="2" name="Line 11"/>
        <xdr:cNvSpPr/>
      </xdr:nvSpPr>
      <xdr:spPr>
        <a:xfrm>
          <a:off x="5981700" y="278066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8</xdr:col>
      <xdr:colOff>159385</xdr:colOff>
      <xdr:row>7</xdr:row>
      <xdr:rowOff>91440</xdr:rowOff>
    </xdr:from>
    <xdr:to>
      <xdr:col>8</xdr:col>
      <xdr:colOff>914400</xdr:colOff>
      <xdr:row>7</xdr:row>
      <xdr:rowOff>91440</xdr:rowOff>
    </xdr:to>
    <xdr:sp macro="" textlink="">
      <xdr:nvSpPr>
        <xdr:cNvPr id="3" name="Line 16"/>
        <xdr:cNvSpPr/>
      </xdr:nvSpPr>
      <xdr:spPr>
        <a:xfrm flipV="1">
          <a:off x="4369435" y="2719705"/>
          <a:ext cx="75501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8</xdr:col>
      <xdr:colOff>114300</xdr:colOff>
      <xdr:row>9</xdr:row>
      <xdr:rowOff>114300</xdr:rowOff>
    </xdr:from>
    <xdr:to>
      <xdr:col>8</xdr:col>
      <xdr:colOff>944880</xdr:colOff>
      <xdr:row>9</xdr:row>
      <xdr:rowOff>114300</xdr:rowOff>
    </xdr:to>
    <xdr:sp macro="" textlink="">
      <xdr:nvSpPr>
        <xdr:cNvPr id="4" name="Line 16"/>
        <xdr:cNvSpPr/>
      </xdr:nvSpPr>
      <xdr:spPr>
        <a:xfrm flipV="1">
          <a:off x="4324350" y="3123565"/>
          <a:ext cx="8286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18</xdr:col>
      <xdr:colOff>83820</xdr:colOff>
      <xdr:row>9</xdr:row>
      <xdr:rowOff>106680</xdr:rowOff>
    </xdr:from>
    <xdr:to>
      <xdr:col>18</xdr:col>
      <xdr:colOff>632460</xdr:colOff>
      <xdr:row>9</xdr:row>
      <xdr:rowOff>106680</xdr:rowOff>
    </xdr:to>
    <xdr:sp macro="" textlink="">
      <xdr:nvSpPr>
        <xdr:cNvPr id="5" name="Line 16"/>
        <xdr:cNvSpPr/>
      </xdr:nvSpPr>
      <xdr:spPr>
        <a:xfrm flipV="1">
          <a:off x="10104120" y="3115945"/>
          <a:ext cx="548640" cy="0"/>
        </a:xfrm>
        <a:prstGeom prst="line">
          <a:avLst/>
        </a:prstGeom>
        <a:ln w="9525" cap="flat" cmpd="sng">
          <a:solidFill>
            <a:srgbClr val="000000"/>
          </a:solidFill>
          <a:prstDash val="solid"/>
          <a:round/>
          <a:headEnd type="none" w="med" len="med"/>
          <a:tailEnd type="non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99060</xdr:colOff>
      <xdr:row>6</xdr:row>
      <xdr:rowOff>114300</xdr:rowOff>
    </xdr:from>
    <xdr:to>
      <xdr:col>13</xdr:col>
      <xdr:colOff>823595</xdr:colOff>
      <xdr:row>6</xdr:row>
      <xdr:rowOff>122555</xdr:rowOff>
    </xdr:to>
    <xdr:sp macro="" textlink="">
      <xdr:nvSpPr>
        <xdr:cNvPr id="2" name="Line 16"/>
        <xdr:cNvSpPr/>
      </xdr:nvSpPr>
      <xdr:spPr>
        <a:xfrm flipV="1">
          <a:off x="6652260" y="3535680"/>
          <a:ext cx="724535" cy="8255"/>
        </a:xfrm>
        <a:prstGeom prst="line">
          <a:avLst/>
        </a:prstGeom>
        <a:ln w="9525" cap="flat" cmpd="sng">
          <a:solidFill>
            <a:srgbClr val="000000"/>
          </a:solidFill>
          <a:prstDash val="solid"/>
          <a:round/>
          <a:headEnd type="none" w="med" len="med"/>
          <a:tailEnd type="none" w="med" len="med"/>
        </a:ln>
      </xdr:spPr>
    </xdr:sp>
    <xdr:clientData/>
  </xdr:twoCellAnchor>
  <xdr:twoCellAnchor>
    <xdr:from>
      <xdr:col>34</xdr:col>
      <xdr:colOff>76200</xdr:colOff>
      <xdr:row>6</xdr:row>
      <xdr:rowOff>137160</xdr:rowOff>
    </xdr:from>
    <xdr:to>
      <xdr:col>34</xdr:col>
      <xdr:colOff>708660</xdr:colOff>
      <xdr:row>6</xdr:row>
      <xdr:rowOff>144780</xdr:rowOff>
    </xdr:to>
    <xdr:sp macro="" textlink="">
      <xdr:nvSpPr>
        <xdr:cNvPr id="3" name="Line 16"/>
        <xdr:cNvSpPr/>
      </xdr:nvSpPr>
      <xdr:spPr>
        <a:xfrm flipV="1">
          <a:off x="14392275" y="3558540"/>
          <a:ext cx="632460" cy="7620"/>
        </a:xfrm>
        <a:prstGeom prst="line">
          <a:avLst/>
        </a:prstGeom>
        <a:ln w="9525" cap="flat" cmpd="sng">
          <a:solidFill>
            <a:srgbClr val="000000"/>
          </a:solidFill>
          <a:prstDash val="solid"/>
          <a:round/>
          <a:headEnd type="none" w="med" len="med"/>
          <a:tailEnd type="none" w="med" len="med"/>
        </a:ln>
      </xdr:spPr>
    </xdr:sp>
    <xdr:clientData/>
  </xdr:twoCellAnchor>
  <xdr:twoCellAnchor>
    <xdr:from>
      <xdr:col>35</xdr:col>
      <xdr:colOff>76200</xdr:colOff>
      <xdr:row>6</xdr:row>
      <xdr:rowOff>137160</xdr:rowOff>
    </xdr:from>
    <xdr:to>
      <xdr:col>35</xdr:col>
      <xdr:colOff>572135</xdr:colOff>
      <xdr:row>6</xdr:row>
      <xdr:rowOff>144780</xdr:rowOff>
    </xdr:to>
    <xdr:sp macro="" textlink="">
      <xdr:nvSpPr>
        <xdr:cNvPr id="4" name="Line 16"/>
        <xdr:cNvSpPr/>
      </xdr:nvSpPr>
      <xdr:spPr>
        <a:xfrm flipV="1">
          <a:off x="15135225" y="3558540"/>
          <a:ext cx="285750" cy="7620"/>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sheetPr>
    <tabColor rgb="FFFFFF00"/>
  </sheetPr>
  <dimension ref="A1:BM100"/>
  <sheetViews>
    <sheetView zoomScale="80" zoomScaleNormal="80" workbookViewId="0">
      <pane xSplit="3" ySplit="9" topLeftCell="D66" activePane="bottomRight" state="frozen"/>
      <selection pane="topRight"/>
      <selection pane="bottomLeft"/>
      <selection pane="bottomRight" activeCell="D79" sqref="D79"/>
    </sheetView>
  </sheetViews>
  <sheetFormatPr defaultColWidth="9" defaultRowHeight="15"/>
  <cols>
    <col min="1" max="1" width="5.25" style="6" customWidth="1"/>
    <col min="2" max="2" width="10.875" style="6" customWidth="1"/>
    <col min="3" max="3" width="9.75" style="6" customWidth="1"/>
    <col min="4" max="4" width="11.875" style="6" customWidth="1"/>
    <col min="5" max="6" width="4.25" style="6" customWidth="1"/>
    <col min="7" max="8" width="4.5" style="6" customWidth="1"/>
    <col min="9" max="9" width="12.375" style="6" customWidth="1"/>
    <col min="10" max="10" width="10.875" style="6" customWidth="1"/>
    <col min="11" max="18" width="6.625" style="6" customWidth="1"/>
    <col min="19" max="19" width="19.375" style="6" customWidth="1"/>
    <col min="20" max="20" width="5" style="6" customWidth="1"/>
    <col min="21" max="21" width="9.125" style="6" customWidth="1"/>
    <col min="22" max="22" width="5.625" style="6" customWidth="1"/>
    <col min="23" max="23" width="7.75" style="6" customWidth="1"/>
    <col min="24" max="24" width="7" style="6" customWidth="1"/>
    <col min="25" max="25" width="7.625" style="6" customWidth="1"/>
    <col min="26" max="26" width="9.125" style="6" customWidth="1"/>
    <col min="27" max="34" width="6.75" style="6" customWidth="1"/>
    <col min="35" max="35" width="8.75" style="6" customWidth="1"/>
    <col min="36" max="36" width="8" style="6" hidden="1" customWidth="1"/>
    <col min="37" max="37" width="6.375" style="6" customWidth="1"/>
    <col min="38" max="41" width="5.25" style="6" customWidth="1"/>
    <col min="42" max="42" width="7.125" style="6" customWidth="1"/>
    <col min="43" max="44" width="6.75" style="6" customWidth="1"/>
    <col min="45" max="47" width="6.125" style="6" customWidth="1"/>
    <col min="48" max="48" width="5.125" style="6" customWidth="1"/>
    <col min="49" max="49" width="4.375" style="6" customWidth="1"/>
    <col min="50" max="50" width="6.625" style="6" customWidth="1"/>
    <col min="51" max="52" width="7.125" style="48" customWidth="1"/>
    <col min="53" max="54" width="6.875" style="48" customWidth="1"/>
    <col min="55" max="55" width="5.625" style="48" customWidth="1"/>
    <col min="56" max="56" width="5.625" style="6" customWidth="1"/>
    <col min="57" max="57" width="2.25" style="6" customWidth="1"/>
    <col min="58" max="59" width="2.375" style="6" customWidth="1"/>
    <col min="60" max="62" width="2.25" style="6" customWidth="1"/>
    <col min="63" max="63" width="2.375" style="6" customWidth="1"/>
    <col min="64" max="65" width="2.25" style="6" customWidth="1"/>
    <col min="66" max="16384" width="9" style="6"/>
  </cols>
  <sheetData>
    <row r="1" spans="1:65" ht="31.15" customHeight="1">
      <c r="C1" s="49"/>
      <c r="D1" s="149" t="s">
        <v>0</v>
      </c>
      <c r="E1" s="149"/>
      <c r="F1" s="149"/>
      <c r="G1" s="149"/>
      <c r="H1" s="149"/>
      <c r="I1" s="149"/>
      <c r="J1" s="149"/>
      <c r="K1" s="149"/>
      <c r="L1" s="149"/>
      <c r="M1" s="149"/>
      <c r="N1" s="149"/>
      <c r="O1" s="149"/>
      <c r="P1" s="149"/>
      <c r="Q1" s="149"/>
      <c r="R1" s="149"/>
      <c r="S1" s="149"/>
      <c r="T1" s="149"/>
      <c r="U1" s="149"/>
      <c r="V1" s="149"/>
      <c r="W1" s="149"/>
      <c r="X1" s="149"/>
      <c r="Y1" s="149" t="s">
        <v>1</v>
      </c>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c r="AZ1" s="149"/>
      <c r="BA1" s="149"/>
      <c r="BB1" s="149"/>
      <c r="BC1" s="149"/>
      <c r="BD1" s="7"/>
    </row>
    <row r="2" spans="1:65" ht="7.9" hidden="1"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row>
    <row r="3" spans="1:65" s="1" customFormat="1" ht="27.75" customHeight="1">
      <c r="A3" s="8" t="s">
        <v>2</v>
      </c>
      <c r="B3" s="9"/>
      <c r="C3" s="9"/>
      <c r="D3" s="9"/>
      <c r="E3" s="9"/>
      <c r="F3" s="9"/>
      <c r="G3" s="9"/>
      <c r="H3" s="9"/>
      <c r="I3" s="55"/>
      <c r="J3" s="9" t="s">
        <v>3</v>
      </c>
      <c r="K3" s="55"/>
      <c r="L3" s="55"/>
      <c r="V3" s="9" t="s">
        <v>4</v>
      </c>
      <c r="AJ3" s="9" t="str">
        <f>J3</f>
        <v>截止日期：2020年4月末</v>
      </c>
      <c r="AV3" s="66"/>
      <c r="AW3" s="9" t="s">
        <v>5</v>
      </c>
      <c r="AY3" s="68"/>
    </row>
    <row r="4" spans="1:65" s="2" customFormat="1" ht="22.15" customHeight="1">
      <c r="A4" s="121" t="s">
        <v>6</v>
      </c>
      <c r="B4" s="116" t="s">
        <v>7</v>
      </c>
      <c r="C4" s="116" t="s">
        <v>8</v>
      </c>
      <c r="D4" s="116" t="s">
        <v>9</v>
      </c>
      <c r="E4" s="110" t="s">
        <v>10</v>
      </c>
      <c r="F4" s="110"/>
      <c r="G4" s="112" t="s">
        <v>11</v>
      </c>
      <c r="H4" s="112"/>
      <c r="I4" s="112"/>
      <c r="J4" s="112"/>
      <c r="K4" s="112" t="s">
        <v>12</v>
      </c>
      <c r="L4" s="112"/>
      <c r="M4" s="112"/>
      <c r="N4" s="112"/>
      <c r="O4" s="112"/>
      <c r="P4" s="112"/>
      <c r="Q4" s="112"/>
      <c r="R4" s="112"/>
      <c r="S4" s="112" t="s">
        <v>13</v>
      </c>
      <c r="T4" s="112" t="s">
        <v>14</v>
      </c>
      <c r="U4" s="112" t="s">
        <v>15</v>
      </c>
      <c r="V4" s="112"/>
      <c r="W4" s="116" t="s">
        <v>16</v>
      </c>
      <c r="X4" s="116" t="s">
        <v>17</v>
      </c>
      <c r="Y4" s="114" t="s">
        <v>18</v>
      </c>
      <c r="Z4" s="114"/>
      <c r="AA4" s="114"/>
      <c r="AB4" s="114"/>
      <c r="AC4" s="114"/>
      <c r="AD4" s="114"/>
      <c r="AE4" s="114"/>
      <c r="AF4" s="114"/>
      <c r="AG4" s="114"/>
      <c r="AH4" s="114"/>
      <c r="AI4" s="114" t="s">
        <v>19</v>
      </c>
      <c r="AJ4" s="114"/>
      <c r="AK4" s="114"/>
      <c r="AL4" s="114"/>
      <c r="AM4" s="114"/>
      <c r="AN4" s="114"/>
      <c r="AO4" s="114"/>
      <c r="AP4" s="114"/>
      <c r="AQ4" s="114"/>
      <c r="AR4" s="114"/>
      <c r="AS4" s="114"/>
      <c r="AT4" s="114"/>
      <c r="AU4" s="114"/>
      <c r="AV4" s="114"/>
      <c r="AW4" s="114"/>
      <c r="AX4" s="129" t="s">
        <v>20</v>
      </c>
      <c r="AY4" s="130"/>
      <c r="AZ4" s="130"/>
      <c r="BA4" s="130"/>
      <c r="BB4" s="116" t="s">
        <v>21</v>
      </c>
      <c r="BC4" s="133" t="s">
        <v>22</v>
      </c>
      <c r="BD4" s="108" t="s">
        <v>23</v>
      </c>
    </row>
    <row r="5" spans="1:65" s="2" customFormat="1" ht="16.899999999999999" customHeight="1">
      <c r="A5" s="122"/>
      <c r="B5" s="117"/>
      <c r="C5" s="117"/>
      <c r="D5" s="117"/>
      <c r="E5" s="111"/>
      <c r="F5" s="111"/>
      <c r="G5" s="113"/>
      <c r="H5" s="113"/>
      <c r="I5" s="113"/>
      <c r="J5" s="113"/>
      <c r="K5" s="113"/>
      <c r="L5" s="113"/>
      <c r="M5" s="113"/>
      <c r="N5" s="113"/>
      <c r="O5" s="113"/>
      <c r="P5" s="113"/>
      <c r="Q5" s="113"/>
      <c r="R5" s="113"/>
      <c r="S5" s="113"/>
      <c r="T5" s="113"/>
      <c r="U5" s="113"/>
      <c r="V5" s="113"/>
      <c r="W5" s="117"/>
      <c r="X5" s="117"/>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31"/>
      <c r="AY5" s="132"/>
      <c r="AZ5" s="132"/>
      <c r="BA5" s="132"/>
      <c r="BB5" s="117"/>
      <c r="BC5" s="134"/>
      <c r="BD5" s="109"/>
    </row>
    <row r="6" spans="1:65" s="2" customFormat="1" ht="20.100000000000001" customHeight="1">
      <c r="A6" s="122"/>
      <c r="B6" s="117"/>
      <c r="C6" s="117"/>
      <c r="D6" s="117"/>
      <c r="E6" s="113" t="s">
        <v>24</v>
      </c>
      <c r="F6" s="113" t="s">
        <v>25</v>
      </c>
      <c r="G6" s="117" t="s">
        <v>26</v>
      </c>
      <c r="H6" s="117"/>
      <c r="I6" s="117"/>
      <c r="J6" s="113" t="s">
        <v>27</v>
      </c>
      <c r="K6" s="113" t="s">
        <v>28</v>
      </c>
      <c r="L6" s="113" t="s">
        <v>29</v>
      </c>
      <c r="M6" s="113" t="s">
        <v>30</v>
      </c>
      <c r="N6" s="113" t="s">
        <v>31</v>
      </c>
      <c r="O6" s="113" t="s">
        <v>32</v>
      </c>
      <c r="P6" s="113" t="s">
        <v>33</v>
      </c>
      <c r="Q6" s="113" t="s">
        <v>34</v>
      </c>
      <c r="R6" s="113" t="s">
        <v>35</v>
      </c>
      <c r="S6" s="113"/>
      <c r="T6" s="113"/>
      <c r="U6" s="113" t="s">
        <v>36</v>
      </c>
      <c r="V6" s="113" t="s">
        <v>37</v>
      </c>
      <c r="W6" s="117"/>
      <c r="X6" s="117"/>
      <c r="Y6" s="118" t="s">
        <v>38</v>
      </c>
      <c r="Z6" s="150" t="s">
        <v>15</v>
      </c>
      <c r="AA6" s="150"/>
      <c r="AB6" s="150"/>
      <c r="AC6" s="150"/>
      <c r="AD6" s="150"/>
      <c r="AE6" s="150"/>
      <c r="AF6" s="150"/>
      <c r="AG6" s="150"/>
      <c r="AH6" s="150"/>
      <c r="AI6" s="115" t="s">
        <v>39</v>
      </c>
      <c r="AJ6" s="119" t="s">
        <v>40</v>
      </c>
      <c r="AK6" s="118" t="s">
        <v>15</v>
      </c>
      <c r="AL6" s="118"/>
      <c r="AM6" s="118"/>
      <c r="AN6" s="118"/>
      <c r="AO6" s="118"/>
      <c r="AP6" s="118"/>
      <c r="AQ6" s="151" t="s">
        <v>41</v>
      </c>
      <c r="AR6" s="151"/>
      <c r="AS6" s="151"/>
      <c r="AT6" s="151"/>
      <c r="AU6" s="151"/>
      <c r="AV6" s="151"/>
      <c r="AW6" s="151"/>
      <c r="AX6" s="115" t="s">
        <v>42</v>
      </c>
      <c r="AY6" s="152" t="s">
        <v>15</v>
      </c>
      <c r="AZ6" s="153"/>
      <c r="BA6" s="153"/>
      <c r="BB6" s="117"/>
      <c r="BC6" s="134"/>
      <c r="BD6" s="109"/>
    </row>
    <row r="7" spans="1:65" s="2" customFormat="1" ht="88.9" customHeight="1">
      <c r="A7" s="122"/>
      <c r="B7" s="117"/>
      <c r="C7" s="117"/>
      <c r="D7" s="117"/>
      <c r="E7" s="113"/>
      <c r="F7" s="113">
        <v>8</v>
      </c>
      <c r="G7" s="31" t="s">
        <v>43</v>
      </c>
      <c r="H7" s="31" t="s">
        <v>44</v>
      </c>
      <c r="I7" s="31" t="s">
        <v>45</v>
      </c>
      <c r="J7" s="113"/>
      <c r="K7" s="113">
        <v>9</v>
      </c>
      <c r="L7" s="113">
        <v>10</v>
      </c>
      <c r="M7" s="113">
        <v>11</v>
      </c>
      <c r="N7" s="113">
        <v>12</v>
      </c>
      <c r="O7" s="113">
        <v>13</v>
      </c>
      <c r="P7" s="113">
        <v>14</v>
      </c>
      <c r="Q7" s="113">
        <v>15</v>
      </c>
      <c r="R7" s="113">
        <v>16</v>
      </c>
      <c r="S7" s="113">
        <v>17</v>
      </c>
      <c r="T7" s="113">
        <v>20</v>
      </c>
      <c r="U7" s="113">
        <v>21</v>
      </c>
      <c r="V7" s="113">
        <v>22</v>
      </c>
      <c r="W7" s="117">
        <v>23</v>
      </c>
      <c r="X7" s="117">
        <v>24</v>
      </c>
      <c r="Y7" s="118"/>
      <c r="Z7" s="60" t="s">
        <v>46</v>
      </c>
      <c r="AA7" s="60" t="s">
        <v>47</v>
      </c>
      <c r="AB7" s="60" t="s">
        <v>48</v>
      </c>
      <c r="AC7" s="60" t="s">
        <v>49</v>
      </c>
      <c r="AD7" s="59" t="s">
        <v>50</v>
      </c>
      <c r="AE7" s="59" t="s">
        <v>51</v>
      </c>
      <c r="AF7" s="59" t="s">
        <v>52</v>
      </c>
      <c r="AG7" s="64" t="s">
        <v>53</v>
      </c>
      <c r="AH7" s="63" t="s">
        <v>54</v>
      </c>
      <c r="AI7" s="115"/>
      <c r="AJ7" s="119"/>
      <c r="AK7" s="59" t="s">
        <v>55</v>
      </c>
      <c r="AL7" s="59" t="s">
        <v>56</v>
      </c>
      <c r="AM7" s="59" t="s">
        <v>57</v>
      </c>
      <c r="AN7" s="59" t="s">
        <v>58</v>
      </c>
      <c r="AO7" s="64" t="s">
        <v>59</v>
      </c>
      <c r="AP7" s="63" t="s">
        <v>60</v>
      </c>
      <c r="AQ7" s="67" t="s">
        <v>61</v>
      </c>
      <c r="AR7" s="67" t="s">
        <v>62</v>
      </c>
      <c r="AS7" s="67" t="s">
        <v>63</v>
      </c>
      <c r="AT7" s="67" t="s">
        <v>64</v>
      </c>
      <c r="AU7" s="67" t="s">
        <v>65</v>
      </c>
      <c r="AV7" s="67" t="s">
        <v>66</v>
      </c>
      <c r="AW7" s="67" t="s">
        <v>67</v>
      </c>
      <c r="AX7" s="115"/>
      <c r="AY7" s="59" t="s">
        <v>68</v>
      </c>
      <c r="AZ7" s="70" t="s">
        <v>69</v>
      </c>
      <c r="BA7" s="71" t="s">
        <v>70</v>
      </c>
      <c r="BB7" s="117"/>
      <c r="BC7" s="135"/>
      <c r="BD7" s="109"/>
    </row>
    <row r="8" spans="1:65" s="2" customFormat="1" ht="15" customHeight="1">
      <c r="A8" s="51" t="s">
        <v>71</v>
      </c>
      <c r="B8" s="10" t="s">
        <v>72</v>
      </c>
      <c r="C8" s="10" t="s">
        <v>72</v>
      </c>
      <c r="D8" s="13" t="s">
        <v>73</v>
      </c>
      <c r="E8" s="12" t="s">
        <v>74</v>
      </c>
      <c r="F8" s="12" t="s">
        <v>74</v>
      </c>
      <c r="G8" s="12" t="s">
        <v>74</v>
      </c>
      <c r="H8" s="12" t="s">
        <v>74</v>
      </c>
      <c r="I8" s="56"/>
      <c r="J8" s="10" t="s">
        <v>75</v>
      </c>
      <c r="K8" s="10" t="s">
        <v>76</v>
      </c>
      <c r="L8" s="10" t="s">
        <v>76</v>
      </c>
      <c r="M8" s="10" t="s">
        <v>77</v>
      </c>
      <c r="N8" s="10" t="s">
        <v>77</v>
      </c>
      <c r="O8" s="10" t="s">
        <v>77</v>
      </c>
      <c r="P8" s="10" t="s">
        <v>77</v>
      </c>
      <c r="Q8" s="10" t="s">
        <v>77</v>
      </c>
      <c r="R8" s="10" t="s">
        <v>77</v>
      </c>
      <c r="S8" s="12" t="s">
        <v>78</v>
      </c>
      <c r="T8" s="10" t="s">
        <v>79</v>
      </c>
      <c r="U8" s="10" t="s">
        <v>75</v>
      </c>
      <c r="V8" s="10" t="s">
        <v>75</v>
      </c>
      <c r="W8" s="10" t="s">
        <v>80</v>
      </c>
      <c r="X8" s="12" t="s">
        <v>81</v>
      </c>
      <c r="Y8" s="30" t="s">
        <v>80</v>
      </c>
      <c r="Z8" s="30" t="s">
        <v>80</v>
      </c>
      <c r="AA8" s="30" t="s">
        <v>80</v>
      </c>
      <c r="AB8" s="30" t="s">
        <v>80</v>
      </c>
      <c r="AC8" s="30" t="s">
        <v>80</v>
      </c>
      <c r="AD8" s="30" t="s">
        <v>80</v>
      </c>
      <c r="AE8" s="30" t="s">
        <v>80</v>
      </c>
      <c r="AF8" s="30" t="s">
        <v>80</v>
      </c>
      <c r="AG8" s="30" t="s">
        <v>80</v>
      </c>
      <c r="AH8" s="30" t="s">
        <v>80</v>
      </c>
      <c r="AI8" s="30" t="s">
        <v>80</v>
      </c>
      <c r="AJ8" s="30" t="s">
        <v>80</v>
      </c>
      <c r="AK8" s="30" t="s">
        <v>80</v>
      </c>
      <c r="AL8" s="30" t="s">
        <v>80</v>
      </c>
      <c r="AM8" s="30" t="s">
        <v>80</v>
      </c>
      <c r="AN8" s="30" t="s">
        <v>80</v>
      </c>
      <c r="AO8" s="30" t="s">
        <v>80</v>
      </c>
      <c r="AP8" s="30" t="s">
        <v>80</v>
      </c>
      <c r="AQ8" s="30" t="s">
        <v>80</v>
      </c>
      <c r="AR8" s="30" t="s">
        <v>80</v>
      </c>
      <c r="AS8" s="30" t="s">
        <v>80</v>
      </c>
      <c r="AT8" s="30" t="s">
        <v>80</v>
      </c>
      <c r="AU8" s="30" t="s">
        <v>80</v>
      </c>
      <c r="AV8" s="30" t="s">
        <v>80</v>
      </c>
      <c r="AW8" s="30" t="s">
        <v>80</v>
      </c>
      <c r="AX8" s="30" t="s">
        <v>80</v>
      </c>
      <c r="AY8" s="30" t="s">
        <v>80</v>
      </c>
      <c r="AZ8" s="30" t="s">
        <v>80</v>
      </c>
      <c r="BA8" s="30" t="s">
        <v>80</v>
      </c>
      <c r="BB8" s="72" t="s">
        <v>82</v>
      </c>
      <c r="BC8" s="73" t="s">
        <v>82</v>
      </c>
      <c r="BD8" s="74"/>
    </row>
    <row r="9" spans="1:65" s="2" customFormat="1" ht="15" customHeight="1">
      <c r="A9" s="14" t="s">
        <v>6</v>
      </c>
      <c r="B9" s="15"/>
      <c r="C9" s="15"/>
      <c r="D9" s="15">
        <v>1</v>
      </c>
      <c r="E9" s="15">
        <v>2</v>
      </c>
      <c r="F9" s="15">
        <v>3</v>
      </c>
      <c r="G9" s="15">
        <v>4</v>
      </c>
      <c r="H9" s="15">
        <v>5</v>
      </c>
      <c r="I9" s="15">
        <v>6</v>
      </c>
      <c r="J9" s="15">
        <v>7</v>
      </c>
      <c r="K9" s="15">
        <v>8</v>
      </c>
      <c r="L9" s="15">
        <v>9</v>
      </c>
      <c r="M9" s="15">
        <v>10</v>
      </c>
      <c r="N9" s="15">
        <v>11</v>
      </c>
      <c r="O9" s="15">
        <v>12</v>
      </c>
      <c r="P9" s="15">
        <v>13</v>
      </c>
      <c r="Q9" s="15">
        <v>14</v>
      </c>
      <c r="R9" s="15">
        <v>15</v>
      </c>
      <c r="S9" s="15">
        <v>16</v>
      </c>
      <c r="T9" s="15">
        <v>17</v>
      </c>
      <c r="U9" s="15">
        <v>18</v>
      </c>
      <c r="V9" s="15">
        <v>19</v>
      </c>
      <c r="W9" s="15">
        <v>20</v>
      </c>
      <c r="X9" s="12">
        <v>21</v>
      </c>
      <c r="Y9" s="61">
        <v>22</v>
      </c>
      <c r="Z9" s="61">
        <v>23</v>
      </c>
      <c r="AA9" s="61">
        <v>24</v>
      </c>
      <c r="AB9" s="61">
        <v>25</v>
      </c>
      <c r="AC9" s="61">
        <v>26</v>
      </c>
      <c r="AD9" s="61">
        <v>27</v>
      </c>
      <c r="AE9" s="61" t="s">
        <v>83</v>
      </c>
      <c r="AF9" s="61" t="s">
        <v>84</v>
      </c>
      <c r="AG9" s="61" t="s">
        <v>85</v>
      </c>
      <c r="AH9" s="61" t="s">
        <v>86</v>
      </c>
      <c r="AI9" s="61">
        <v>28</v>
      </c>
      <c r="AJ9" s="65">
        <v>29</v>
      </c>
      <c r="AK9" s="61">
        <v>30</v>
      </c>
      <c r="AL9" s="61">
        <v>31</v>
      </c>
      <c r="AM9" s="61" t="s">
        <v>87</v>
      </c>
      <c r="AN9" s="61" t="s">
        <v>88</v>
      </c>
      <c r="AO9" s="61" t="s">
        <v>89</v>
      </c>
      <c r="AP9" s="61" t="s">
        <v>90</v>
      </c>
      <c r="AQ9" s="61">
        <v>32</v>
      </c>
      <c r="AR9" s="61" t="s">
        <v>91</v>
      </c>
      <c r="AS9" s="61">
        <v>33</v>
      </c>
      <c r="AT9" s="61">
        <v>34</v>
      </c>
      <c r="AU9" s="61">
        <v>35</v>
      </c>
      <c r="AV9" s="61">
        <v>36</v>
      </c>
      <c r="AW9" s="61">
        <v>37</v>
      </c>
      <c r="AX9" s="61">
        <v>38</v>
      </c>
      <c r="AY9" s="65">
        <v>39</v>
      </c>
      <c r="AZ9" s="69">
        <v>40</v>
      </c>
      <c r="BA9" s="69">
        <v>41</v>
      </c>
      <c r="BB9" s="75" t="s">
        <v>92</v>
      </c>
      <c r="BC9" s="75" t="s">
        <v>93</v>
      </c>
      <c r="BD9" s="76"/>
    </row>
    <row r="10" spans="1:65" s="2" customFormat="1" ht="14.45" customHeight="1">
      <c r="A10" s="16" t="s">
        <v>94</v>
      </c>
      <c r="B10" s="52"/>
      <c r="C10" s="53">
        <f t="shared" ref="C10:H10" si="0">C11+C14+C74+C77+C82+C85+C88</f>
        <v>130</v>
      </c>
      <c r="D10" s="53">
        <f t="shared" si="0"/>
        <v>130</v>
      </c>
      <c r="E10" s="53">
        <f t="shared" si="0"/>
        <v>99</v>
      </c>
      <c r="F10" s="53">
        <f t="shared" si="0"/>
        <v>31</v>
      </c>
      <c r="G10" s="53">
        <f t="shared" si="0"/>
        <v>126</v>
      </c>
      <c r="H10" s="53">
        <f t="shared" si="0"/>
        <v>4</v>
      </c>
      <c r="I10" s="57"/>
      <c r="J10" s="53">
        <f t="shared" ref="J10:R10" si="1">J11+J14+J74+J77+J82+J85+J88</f>
        <v>0</v>
      </c>
      <c r="K10" s="53">
        <f t="shared" si="1"/>
        <v>920</v>
      </c>
      <c r="L10" s="53">
        <f t="shared" si="1"/>
        <v>97.99</v>
      </c>
      <c r="M10" s="53">
        <f t="shared" si="1"/>
        <v>20988.12</v>
      </c>
      <c r="N10" s="53">
        <f t="shared" si="1"/>
        <v>0</v>
      </c>
      <c r="O10" s="53">
        <f t="shared" si="1"/>
        <v>26491.14</v>
      </c>
      <c r="P10" s="53">
        <f t="shared" si="1"/>
        <v>4547.78</v>
      </c>
      <c r="Q10" s="53">
        <f t="shared" si="1"/>
        <v>5134</v>
      </c>
      <c r="R10" s="53">
        <f t="shared" si="1"/>
        <v>0</v>
      </c>
      <c r="S10" s="57"/>
      <c r="T10" s="53">
        <f t="shared" ref="T10:W10" si="2">T11+T14+T74+T77+T82+T85+T88</f>
        <v>77.795000000000002</v>
      </c>
      <c r="U10" s="53">
        <f t="shared" si="2"/>
        <v>0</v>
      </c>
      <c r="V10" s="53">
        <f t="shared" si="2"/>
        <v>0</v>
      </c>
      <c r="W10" s="53">
        <f t="shared" si="2"/>
        <v>26499405.920000002</v>
      </c>
      <c r="X10" s="18">
        <f t="shared" ref="X10:X72" si="3">ROUND(W10/T10,0)</f>
        <v>340631</v>
      </c>
      <c r="Y10" s="53">
        <f>Y11+Y14+Y74+Y77+Y82+Y85+Y88</f>
        <v>13546138.620000001</v>
      </c>
      <c r="Z10" s="53">
        <f>Z11+Z14+Z74+Z77+Z82+Z85+Z88</f>
        <v>130640</v>
      </c>
      <c r="AA10" s="53">
        <f>AA11+AA14+AA74+AA77+AA82+AA85+AA88</f>
        <v>0</v>
      </c>
      <c r="AB10" s="53">
        <f t="shared" ref="AB10:AG10" si="4">AB11+AB14+AB74+AB77+AB82+AB85+AB88</f>
        <v>1092700</v>
      </c>
      <c r="AC10" s="53">
        <f t="shared" si="4"/>
        <v>5723152.4100000001</v>
      </c>
      <c r="AD10" s="53">
        <f t="shared" si="4"/>
        <v>2668975.91</v>
      </c>
      <c r="AE10" s="62">
        <f t="shared" si="4"/>
        <v>881205</v>
      </c>
      <c r="AF10" s="62">
        <f t="shared" si="4"/>
        <v>2471965.2999999998</v>
      </c>
      <c r="AG10" s="53">
        <f t="shared" si="4"/>
        <v>112500</v>
      </c>
      <c r="AH10" s="53">
        <f t="shared" ref="AH10:AM10" si="5">AH11+AH14+AH74+AH77+AH82+AH85+AH88</f>
        <v>465000</v>
      </c>
      <c r="AI10" s="53">
        <f t="shared" si="5"/>
        <v>13526938.620000001</v>
      </c>
      <c r="AJ10" s="53">
        <f t="shared" si="5"/>
        <v>0</v>
      </c>
      <c r="AK10" s="53">
        <f t="shared" si="5"/>
        <v>6848492.4100000001</v>
      </c>
      <c r="AL10" s="53">
        <f t="shared" si="5"/>
        <v>2668975.91</v>
      </c>
      <c r="AM10" s="62">
        <f t="shared" si="5"/>
        <v>979205</v>
      </c>
      <c r="AN10" s="62">
        <f t="shared" ref="AN10:AO10" si="6">AN11+AN14+AN74+AN77+AN82+AN85+AN88</f>
        <v>225000</v>
      </c>
      <c r="AO10" s="53">
        <f t="shared" si="6"/>
        <v>323000</v>
      </c>
      <c r="AP10" s="53">
        <f t="shared" ref="AP10:BA10" si="7">AP11+AP14+AP74+AP77+AP82+AP85+AP88</f>
        <v>2482265.2999999998</v>
      </c>
      <c r="AQ10" s="53">
        <f t="shared" si="7"/>
        <v>38000</v>
      </c>
      <c r="AR10" s="53">
        <f t="shared" si="7"/>
        <v>0</v>
      </c>
      <c r="AS10" s="53">
        <f t="shared" si="7"/>
        <v>2560405.2999999998</v>
      </c>
      <c r="AT10" s="53">
        <f t="shared" si="7"/>
        <v>0</v>
      </c>
      <c r="AU10" s="53">
        <f t="shared" si="7"/>
        <v>0</v>
      </c>
      <c r="AV10" s="53">
        <f t="shared" si="7"/>
        <v>10928533.32</v>
      </c>
      <c r="AW10" s="53">
        <f t="shared" si="7"/>
        <v>0</v>
      </c>
      <c r="AX10" s="53">
        <f t="shared" si="7"/>
        <v>19200</v>
      </c>
      <c r="AY10" s="53">
        <f t="shared" si="7"/>
        <v>0</v>
      </c>
      <c r="AZ10" s="53">
        <f t="shared" si="7"/>
        <v>0</v>
      </c>
      <c r="BA10" s="53">
        <f t="shared" si="7"/>
        <v>19200</v>
      </c>
      <c r="BB10" s="77">
        <f t="shared" ref="BB10:BB72" si="8">ROUND(100-(AZ10/(AC10+AD10+AE10))*100,1)</f>
        <v>100</v>
      </c>
      <c r="BC10" s="78">
        <f>ROUND(100-((BA10)/SUM(AF10:AH10))*100,1)</f>
        <v>99.4</v>
      </c>
      <c r="BD10" s="79"/>
      <c r="BE10" s="4">
        <f t="shared" ref="BE10:BE72" si="9">E10+F10-G10-H10</f>
        <v>0</v>
      </c>
      <c r="BF10" s="4" t="str">
        <f t="shared" ref="BF10:BF72" si="10">IF(G10&gt;=J10,"T","F")</f>
        <v>T</v>
      </c>
      <c r="BG10" s="4" t="str">
        <f t="shared" ref="BG10:BG72" si="11">IF(G10&gt;=(U10+V10),"T","F")</f>
        <v>T</v>
      </c>
      <c r="BH10" s="4">
        <f t="shared" ref="BH10:BH72" si="12">Y10-SUM(Z10:AH10)</f>
        <v>0</v>
      </c>
      <c r="BI10" s="4">
        <f t="shared" ref="BI10:BI72" si="13">AI10-SUM(AK10:AP10)</f>
        <v>0</v>
      </c>
      <c r="BJ10" s="4">
        <f t="shared" ref="BJ10:BJ72" si="14">AI10-SUM(AQ10:AW10)</f>
        <v>0</v>
      </c>
      <c r="BK10" s="4" t="str">
        <f t="shared" ref="BK10:BK72" si="15">IF(AI10&gt;=AJ10,"T","F")</f>
        <v>T</v>
      </c>
      <c r="BL10" s="4">
        <f t="shared" ref="BL10:BL72" si="16">AX10-Y10+AI10</f>
        <v>0</v>
      </c>
      <c r="BM10" s="4">
        <f t="shared" ref="BM10:BM72" si="17">AX10-AY10-BA10-AZ10</f>
        <v>0</v>
      </c>
    </row>
    <row r="11" spans="1:65" s="3" customFormat="1" ht="14.45" hidden="1" customHeight="1">
      <c r="A11" s="142" t="s">
        <v>95</v>
      </c>
      <c r="B11" s="143"/>
      <c r="C11" s="18">
        <f t="shared" ref="C11:W11" si="18">SUM(C12:C13)</f>
        <v>0</v>
      </c>
      <c r="D11" s="18">
        <f t="shared" si="18"/>
        <v>0</v>
      </c>
      <c r="E11" s="18">
        <f t="shared" si="18"/>
        <v>0</v>
      </c>
      <c r="F11" s="18">
        <f t="shared" si="18"/>
        <v>0</v>
      </c>
      <c r="G11" s="18">
        <f t="shared" si="18"/>
        <v>0</v>
      </c>
      <c r="H11" s="18">
        <f t="shared" si="18"/>
        <v>0</v>
      </c>
      <c r="I11" s="18">
        <f t="shared" si="18"/>
        <v>0</v>
      </c>
      <c r="J11" s="18">
        <f t="shared" si="18"/>
        <v>0</v>
      </c>
      <c r="K11" s="18">
        <f t="shared" si="18"/>
        <v>0</v>
      </c>
      <c r="L11" s="18">
        <f t="shared" si="18"/>
        <v>0</v>
      </c>
      <c r="M11" s="18">
        <f t="shared" si="18"/>
        <v>0</v>
      </c>
      <c r="N11" s="18">
        <f t="shared" si="18"/>
        <v>0</v>
      </c>
      <c r="O11" s="18">
        <f t="shared" si="18"/>
        <v>0</v>
      </c>
      <c r="P11" s="18">
        <f t="shared" si="18"/>
        <v>0</v>
      </c>
      <c r="Q11" s="18">
        <f t="shared" si="18"/>
        <v>0</v>
      </c>
      <c r="R11" s="18">
        <f t="shared" si="18"/>
        <v>0</v>
      </c>
      <c r="S11" s="18">
        <f t="shared" si="18"/>
        <v>0</v>
      </c>
      <c r="T11" s="18">
        <f t="shared" si="18"/>
        <v>0</v>
      </c>
      <c r="U11" s="18">
        <f t="shared" si="18"/>
        <v>0</v>
      </c>
      <c r="V11" s="18">
        <f t="shared" si="18"/>
        <v>0</v>
      </c>
      <c r="W11" s="18">
        <f t="shared" si="18"/>
        <v>0</v>
      </c>
      <c r="X11" s="18" t="e">
        <f t="shared" si="3"/>
        <v>#DIV/0!</v>
      </c>
      <c r="Y11" s="18">
        <f t="shared" ref="Y11:AE11" si="19">SUM(Y12:Y13)</f>
        <v>0</v>
      </c>
      <c r="Z11" s="18">
        <f t="shared" si="19"/>
        <v>0</v>
      </c>
      <c r="AA11" s="18">
        <f t="shared" si="19"/>
        <v>0</v>
      </c>
      <c r="AB11" s="18">
        <f t="shared" si="19"/>
        <v>0</v>
      </c>
      <c r="AC11" s="18">
        <f t="shared" si="19"/>
        <v>0</v>
      </c>
      <c r="AD11" s="18">
        <f t="shared" si="19"/>
        <v>0</v>
      </c>
      <c r="AE11" s="58">
        <f t="shared" si="19"/>
        <v>0</v>
      </c>
      <c r="AF11" s="58">
        <v>0</v>
      </c>
      <c r="AG11" s="18">
        <f>SUM(AG12:AG13)</f>
        <v>0</v>
      </c>
      <c r="AH11" s="18">
        <f t="shared" ref="AH11:AM11" si="20">SUM(AH12:AH13)</f>
        <v>0</v>
      </c>
      <c r="AI11" s="18">
        <f t="shared" si="20"/>
        <v>0</v>
      </c>
      <c r="AJ11" s="18">
        <f t="shared" si="20"/>
        <v>0</v>
      </c>
      <c r="AK11" s="18">
        <f t="shared" si="20"/>
        <v>0</v>
      </c>
      <c r="AL11" s="18">
        <f t="shared" si="20"/>
        <v>0</v>
      </c>
      <c r="AM11" s="58">
        <f t="shared" si="20"/>
        <v>0</v>
      </c>
      <c r="AN11" s="58">
        <f t="shared" ref="AN11:AO11" si="21">SUM(AN12:AN13)</f>
        <v>0</v>
      </c>
      <c r="AO11" s="18">
        <f t="shared" si="21"/>
        <v>0</v>
      </c>
      <c r="AP11" s="18">
        <f t="shared" ref="AP11:BA11" si="22">SUM(AP12:AP13)</f>
        <v>0</v>
      </c>
      <c r="AQ11" s="18">
        <f t="shared" si="22"/>
        <v>0</v>
      </c>
      <c r="AR11" s="18">
        <f t="shared" si="22"/>
        <v>0</v>
      </c>
      <c r="AS11" s="18">
        <f t="shared" si="22"/>
        <v>0</v>
      </c>
      <c r="AT11" s="18">
        <f t="shared" si="22"/>
        <v>0</v>
      </c>
      <c r="AU11" s="18">
        <f t="shared" si="22"/>
        <v>0</v>
      </c>
      <c r="AV11" s="18">
        <f t="shared" si="22"/>
        <v>0</v>
      </c>
      <c r="AW11" s="18">
        <f t="shared" si="22"/>
        <v>0</v>
      </c>
      <c r="AX11" s="18">
        <f t="shared" si="22"/>
        <v>0</v>
      </c>
      <c r="AY11" s="18">
        <f t="shared" si="22"/>
        <v>0</v>
      </c>
      <c r="AZ11" s="18">
        <f t="shared" si="22"/>
        <v>0</v>
      </c>
      <c r="BA11" s="18">
        <f t="shared" si="22"/>
        <v>0</v>
      </c>
      <c r="BB11" s="80"/>
      <c r="BC11" s="78" t="e">
        <f t="shared" ref="BC11:BC73" si="23">ROUND(100-((BA11)/SUM(AF11:AH11))*100,1)</f>
        <v>#DIV/0!</v>
      </c>
      <c r="BD11" s="79"/>
      <c r="BE11" s="4">
        <f t="shared" si="9"/>
        <v>0</v>
      </c>
      <c r="BF11" s="4" t="str">
        <f t="shared" si="10"/>
        <v>T</v>
      </c>
      <c r="BG11" s="4" t="str">
        <f t="shared" si="11"/>
        <v>T</v>
      </c>
      <c r="BH11" s="4">
        <f t="shared" si="12"/>
        <v>0</v>
      </c>
      <c r="BI11" s="4">
        <f t="shared" si="13"/>
        <v>0</v>
      </c>
      <c r="BJ11" s="4">
        <f t="shared" si="14"/>
        <v>0</v>
      </c>
      <c r="BK11" s="4" t="str">
        <f t="shared" si="15"/>
        <v>T</v>
      </c>
      <c r="BL11" s="4">
        <f t="shared" si="16"/>
        <v>0</v>
      </c>
      <c r="BM11" s="4">
        <f t="shared" si="17"/>
        <v>0</v>
      </c>
    </row>
    <row r="12" spans="1:65" s="2" customFormat="1" ht="14.45" hidden="1" customHeight="1">
      <c r="A12" s="11">
        <v>1</v>
      </c>
      <c r="B12" s="19" t="s">
        <v>96</v>
      </c>
      <c r="C12" s="12"/>
      <c r="D12" s="12"/>
      <c r="E12" s="12"/>
      <c r="F12" s="12"/>
      <c r="G12" s="12"/>
      <c r="H12" s="12"/>
      <c r="I12" s="12"/>
      <c r="J12" s="12"/>
      <c r="K12" s="12"/>
      <c r="L12" s="12"/>
      <c r="M12" s="12"/>
      <c r="N12" s="12"/>
      <c r="O12" s="12"/>
      <c r="P12" s="12"/>
      <c r="Q12" s="12"/>
      <c r="R12" s="12"/>
      <c r="S12" s="12"/>
      <c r="T12" s="12"/>
      <c r="U12" s="12"/>
      <c r="V12" s="12"/>
      <c r="W12" s="12"/>
      <c r="X12" s="18" t="e">
        <f t="shared" si="3"/>
        <v>#DIV/0!</v>
      </c>
      <c r="Y12" s="12"/>
      <c r="Z12" s="12"/>
      <c r="AA12" s="12"/>
      <c r="AB12" s="12"/>
      <c r="AC12" s="12"/>
      <c r="AD12" s="12"/>
      <c r="AE12" s="21"/>
      <c r="AF12" s="21"/>
      <c r="AG12" s="12"/>
      <c r="AH12" s="12"/>
      <c r="AI12" s="12"/>
      <c r="AJ12" s="12"/>
      <c r="AK12" s="12"/>
      <c r="AL12" s="12"/>
      <c r="AM12" s="21"/>
      <c r="AN12" s="21"/>
      <c r="AO12" s="12"/>
      <c r="AP12" s="12"/>
      <c r="AQ12" s="12"/>
      <c r="AR12" s="12"/>
      <c r="AS12" s="12"/>
      <c r="AT12" s="12"/>
      <c r="AU12" s="12"/>
      <c r="AV12" s="12"/>
      <c r="AW12" s="12"/>
      <c r="AX12" s="12"/>
      <c r="AY12" s="12"/>
      <c r="AZ12" s="12"/>
      <c r="BA12" s="12"/>
      <c r="BB12" s="75"/>
      <c r="BC12" s="78" t="e">
        <f t="shared" si="23"/>
        <v>#DIV/0!</v>
      </c>
      <c r="BD12" s="79"/>
      <c r="BE12" s="4">
        <f t="shared" si="9"/>
        <v>0</v>
      </c>
      <c r="BF12" s="4" t="str">
        <f t="shared" si="10"/>
        <v>T</v>
      </c>
      <c r="BG12" s="4" t="str">
        <f t="shared" si="11"/>
        <v>T</v>
      </c>
      <c r="BH12" s="4">
        <f t="shared" si="12"/>
        <v>0</v>
      </c>
      <c r="BI12" s="4">
        <f t="shared" si="13"/>
        <v>0</v>
      </c>
      <c r="BJ12" s="4">
        <f t="shared" si="14"/>
        <v>0</v>
      </c>
      <c r="BK12" s="4" t="str">
        <f t="shared" si="15"/>
        <v>T</v>
      </c>
      <c r="BL12" s="4">
        <f t="shared" si="16"/>
        <v>0</v>
      </c>
      <c r="BM12" s="4">
        <f t="shared" si="17"/>
        <v>0</v>
      </c>
    </row>
    <row r="13" spans="1:65" s="2" customFormat="1" ht="14.45" hidden="1" customHeight="1">
      <c r="A13" s="11">
        <v>2</v>
      </c>
      <c r="B13" s="19" t="s">
        <v>97</v>
      </c>
      <c r="C13" s="12"/>
      <c r="D13" s="12"/>
      <c r="E13" s="12"/>
      <c r="F13" s="12"/>
      <c r="G13" s="12"/>
      <c r="H13" s="12"/>
      <c r="I13" s="12"/>
      <c r="J13" s="12"/>
      <c r="K13" s="12"/>
      <c r="L13" s="12"/>
      <c r="M13" s="12"/>
      <c r="N13" s="12"/>
      <c r="O13" s="12"/>
      <c r="P13" s="12"/>
      <c r="Q13" s="12"/>
      <c r="R13" s="12"/>
      <c r="S13" s="12"/>
      <c r="T13" s="12"/>
      <c r="U13" s="12"/>
      <c r="V13" s="12"/>
      <c r="W13" s="12"/>
      <c r="X13" s="18" t="e">
        <f t="shared" si="3"/>
        <v>#DIV/0!</v>
      </c>
      <c r="Y13" s="12"/>
      <c r="Z13" s="12"/>
      <c r="AA13" s="12"/>
      <c r="AB13" s="12"/>
      <c r="AC13" s="12"/>
      <c r="AD13" s="12"/>
      <c r="AE13" s="21"/>
      <c r="AF13" s="21"/>
      <c r="AG13" s="12"/>
      <c r="AH13" s="12"/>
      <c r="AI13" s="12"/>
      <c r="AJ13" s="12"/>
      <c r="AK13" s="12"/>
      <c r="AL13" s="12"/>
      <c r="AM13" s="21"/>
      <c r="AN13" s="21"/>
      <c r="AO13" s="12"/>
      <c r="AP13" s="12"/>
      <c r="AQ13" s="12"/>
      <c r="AR13" s="12"/>
      <c r="AS13" s="12"/>
      <c r="AT13" s="12"/>
      <c r="AU13" s="12"/>
      <c r="AV13" s="12"/>
      <c r="AW13" s="12"/>
      <c r="AX13" s="12"/>
      <c r="AY13" s="12"/>
      <c r="AZ13" s="12"/>
      <c r="BA13" s="12"/>
      <c r="BB13" s="75"/>
      <c r="BC13" s="78" t="e">
        <f t="shared" si="23"/>
        <v>#DIV/0!</v>
      </c>
      <c r="BD13" s="79"/>
      <c r="BE13" s="4">
        <f t="shared" si="9"/>
        <v>0</v>
      </c>
      <c r="BF13" s="4" t="str">
        <f t="shared" si="10"/>
        <v>T</v>
      </c>
      <c r="BG13" s="4" t="str">
        <f t="shared" si="11"/>
        <v>T</v>
      </c>
      <c r="BH13" s="4">
        <f t="shared" si="12"/>
        <v>0</v>
      </c>
      <c r="BI13" s="4">
        <f t="shared" si="13"/>
        <v>0</v>
      </c>
      <c r="BJ13" s="4">
        <f t="shared" si="14"/>
        <v>0</v>
      </c>
      <c r="BK13" s="4" t="str">
        <f t="shared" si="15"/>
        <v>T</v>
      </c>
      <c r="BL13" s="4">
        <f t="shared" si="16"/>
        <v>0</v>
      </c>
      <c r="BM13" s="4">
        <f t="shared" si="17"/>
        <v>0</v>
      </c>
    </row>
    <row r="14" spans="1:65" s="3" customFormat="1" ht="14.45" customHeight="1">
      <c r="A14" s="142" t="s">
        <v>98</v>
      </c>
      <c r="B14" s="143"/>
      <c r="C14" s="18">
        <f>COUNTA(C15:C73)+72</f>
        <v>128</v>
      </c>
      <c r="D14" s="18">
        <f>C14</f>
        <v>128</v>
      </c>
      <c r="E14" s="18">
        <f t="shared" ref="E14:W14" si="24">SUM(E15:E73)</f>
        <v>97</v>
      </c>
      <c r="F14" s="18">
        <f t="shared" si="24"/>
        <v>31</v>
      </c>
      <c r="G14" s="18">
        <f t="shared" si="24"/>
        <v>124</v>
      </c>
      <c r="H14" s="18">
        <f t="shared" si="24"/>
        <v>4</v>
      </c>
      <c r="I14" s="18">
        <f t="shared" si="24"/>
        <v>0</v>
      </c>
      <c r="J14" s="18">
        <f t="shared" si="24"/>
        <v>0</v>
      </c>
      <c r="K14" s="18">
        <f t="shared" si="24"/>
        <v>920</v>
      </c>
      <c r="L14" s="18">
        <f t="shared" si="24"/>
        <v>97.99</v>
      </c>
      <c r="M14" s="18">
        <f t="shared" si="24"/>
        <v>15048.12</v>
      </c>
      <c r="N14" s="18">
        <f t="shared" si="24"/>
        <v>0</v>
      </c>
      <c r="O14" s="18">
        <f t="shared" si="24"/>
        <v>26491.14</v>
      </c>
      <c r="P14" s="18">
        <f t="shared" si="24"/>
        <v>4547.78</v>
      </c>
      <c r="Q14" s="18">
        <f t="shared" si="24"/>
        <v>5134</v>
      </c>
      <c r="R14" s="18">
        <f t="shared" si="24"/>
        <v>0</v>
      </c>
      <c r="S14" s="18">
        <f t="shared" si="24"/>
        <v>0</v>
      </c>
      <c r="T14" s="18">
        <f t="shared" si="24"/>
        <v>74.795000000000002</v>
      </c>
      <c r="U14" s="18">
        <f t="shared" si="24"/>
        <v>0</v>
      </c>
      <c r="V14" s="18">
        <f t="shared" si="24"/>
        <v>0</v>
      </c>
      <c r="W14" s="18">
        <f t="shared" si="24"/>
        <v>23576925.920000002</v>
      </c>
      <c r="X14" s="18">
        <f t="shared" si="3"/>
        <v>315221</v>
      </c>
      <c r="Y14" s="18">
        <f t="shared" ref="Y14:AG14" si="25">SUM(Y15:Y73)</f>
        <v>12156178.620000001</v>
      </c>
      <c r="Z14" s="18">
        <f t="shared" si="25"/>
        <v>130640</v>
      </c>
      <c r="AA14" s="18">
        <f t="shared" si="25"/>
        <v>0</v>
      </c>
      <c r="AB14" s="18">
        <f t="shared" si="25"/>
        <v>1092700</v>
      </c>
      <c r="AC14" s="18">
        <f t="shared" si="25"/>
        <v>5277652.41</v>
      </c>
      <c r="AD14" s="18">
        <f t="shared" si="25"/>
        <v>2223475.91</v>
      </c>
      <c r="AE14" s="58">
        <f t="shared" si="25"/>
        <v>881205</v>
      </c>
      <c r="AF14" s="58">
        <f t="shared" si="25"/>
        <v>1973005.3</v>
      </c>
      <c r="AG14" s="18">
        <f t="shared" si="25"/>
        <v>112500</v>
      </c>
      <c r="AH14" s="18">
        <f t="shared" ref="AH14:AM14" si="26">SUM(AH15:AH73)</f>
        <v>465000</v>
      </c>
      <c r="AI14" s="18">
        <f t="shared" si="26"/>
        <v>12136978.620000001</v>
      </c>
      <c r="AJ14" s="18">
        <f t="shared" si="26"/>
        <v>0</v>
      </c>
      <c r="AK14" s="18">
        <f t="shared" si="26"/>
        <v>6402992.4100000001</v>
      </c>
      <c r="AL14" s="18">
        <f t="shared" si="26"/>
        <v>2223475.91</v>
      </c>
      <c r="AM14" s="58">
        <f t="shared" si="26"/>
        <v>979205</v>
      </c>
      <c r="AN14" s="58">
        <f t="shared" ref="AN14:AO14" si="27">SUM(AN15:AN73)</f>
        <v>225000</v>
      </c>
      <c r="AO14" s="18">
        <f t="shared" si="27"/>
        <v>323000</v>
      </c>
      <c r="AP14" s="18">
        <f t="shared" ref="AP14:AW14" si="28">SUM(AP15:AP73)</f>
        <v>1983305.3</v>
      </c>
      <c r="AQ14" s="18">
        <f t="shared" si="28"/>
        <v>38000</v>
      </c>
      <c r="AR14" s="18">
        <f t="shared" si="28"/>
        <v>0</v>
      </c>
      <c r="AS14" s="18">
        <f t="shared" si="28"/>
        <v>2061445.3</v>
      </c>
      <c r="AT14" s="18">
        <f t="shared" si="28"/>
        <v>0</v>
      </c>
      <c r="AU14" s="18">
        <f t="shared" si="28"/>
        <v>0</v>
      </c>
      <c r="AV14" s="18">
        <f t="shared" si="28"/>
        <v>10037533.32</v>
      </c>
      <c r="AW14" s="18">
        <f t="shared" si="28"/>
        <v>0</v>
      </c>
      <c r="AX14" s="18">
        <f>ROUND(SUM(AX15:AX73),2)</f>
        <v>19200</v>
      </c>
      <c r="AY14" s="18">
        <f>ROUND(SUM(AY15:AY73),2)</f>
        <v>0</v>
      </c>
      <c r="AZ14" s="18">
        <f>SUM(AZ15:AZ73)</f>
        <v>0</v>
      </c>
      <c r="BA14" s="18">
        <f>SUM(BA15:BA73)</f>
        <v>19200</v>
      </c>
      <c r="BB14" s="81">
        <f t="shared" si="8"/>
        <v>100</v>
      </c>
      <c r="BC14" s="78">
        <f t="shared" si="23"/>
        <v>99.2</v>
      </c>
      <c r="BD14" s="79"/>
      <c r="BE14" s="4">
        <f t="shared" si="9"/>
        <v>0</v>
      </c>
      <c r="BF14" s="4" t="str">
        <f t="shared" si="10"/>
        <v>T</v>
      </c>
      <c r="BG14" s="4" t="str">
        <f t="shared" si="11"/>
        <v>T</v>
      </c>
      <c r="BH14" s="4">
        <f t="shared" si="12"/>
        <v>0</v>
      </c>
      <c r="BI14" s="4">
        <f t="shared" si="13"/>
        <v>0</v>
      </c>
      <c r="BJ14" s="4">
        <f t="shared" si="14"/>
        <v>0</v>
      </c>
      <c r="BK14" s="4" t="str">
        <f t="shared" si="15"/>
        <v>T</v>
      </c>
      <c r="BL14" s="4">
        <f t="shared" si="16"/>
        <v>0</v>
      </c>
      <c r="BM14" s="4">
        <f t="shared" si="17"/>
        <v>0</v>
      </c>
    </row>
    <row r="15" spans="1:65" s="4" customFormat="1" ht="14.25" customHeight="1">
      <c r="A15" s="20">
        <v>1</v>
      </c>
      <c r="B15" s="21" t="s">
        <v>99</v>
      </c>
      <c r="C15" s="21" t="s">
        <v>100</v>
      </c>
      <c r="D15" s="21" t="s">
        <v>101</v>
      </c>
      <c r="E15" s="21">
        <v>1</v>
      </c>
      <c r="F15" s="21"/>
      <c r="G15" s="21">
        <v>1</v>
      </c>
      <c r="H15" s="21"/>
      <c r="I15" s="21"/>
      <c r="J15" s="21"/>
      <c r="K15" s="21"/>
      <c r="L15" s="21"/>
      <c r="M15" s="21"/>
      <c r="N15" s="21"/>
      <c r="O15" s="21"/>
      <c r="P15" s="21"/>
      <c r="Q15" s="21"/>
      <c r="R15" s="21"/>
      <c r="S15" s="21" t="s">
        <v>102</v>
      </c>
      <c r="T15" s="21">
        <v>0.5</v>
      </c>
      <c r="U15" s="21"/>
      <c r="V15" s="21"/>
      <c r="W15" s="21">
        <v>10000</v>
      </c>
      <c r="X15" s="58">
        <f t="shared" si="3"/>
        <v>20000</v>
      </c>
      <c r="Y15" s="58">
        <f t="shared" ref="Y15:Y72" si="29">SUM(Z15:AH15)</f>
        <v>10000</v>
      </c>
      <c r="Z15" s="21">
        <v>10000</v>
      </c>
      <c r="AA15" s="21"/>
      <c r="AB15" s="21"/>
      <c r="AC15" s="21"/>
      <c r="AD15" s="21"/>
      <c r="AE15" s="21"/>
      <c r="AF15" s="21"/>
      <c r="AG15" s="21"/>
      <c r="AH15" s="21"/>
      <c r="AI15" s="58">
        <f t="shared" ref="AI15:AI72" si="30">SUM(AK15:AP15)</f>
        <v>10000</v>
      </c>
      <c r="AJ15" s="21"/>
      <c r="AK15" s="21">
        <v>10000</v>
      </c>
      <c r="AL15" s="21"/>
      <c r="AM15" s="21"/>
      <c r="AN15" s="21"/>
      <c r="AO15" s="21"/>
      <c r="AP15" s="21"/>
      <c r="AQ15" s="21">
        <v>10000</v>
      </c>
      <c r="AR15" s="21"/>
      <c r="AS15" s="21"/>
      <c r="AT15" s="21"/>
      <c r="AU15" s="21"/>
      <c r="AV15" s="21"/>
      <c r="AW15" s="21"/>
      <c r="AX15" s="58">
        <f t="shared" ref="AX15:AX72" si="31">SUM(AY15:BA15)</f>
        <v>0</v>
      </c>
      <c r="AY15" s="21"/>
      <c r="AZ15" s="21"/>
      <c r="BA15" s="21"/>
      <c r="BB15" s="82" t="e">
        <f t="shared" si="8"/>
        <v>#DIV/0!</v>
      </c>
      <c r="BC15" s="78" t="e">
        <f t="shared" si="23"/>
        <v>#DIV/0!</v>
      </c>
      <c r="BD15" s="105" t="s">
        <v>254</v>
      </c>
      <c r="BE15" s="4">
        <f t="shared" si="9"/>
        <v>0</v>
      </c>
      <c r="BF15" s="4" t="str">
        <f t="shared" si="10"/>
        <v>T</v>
      </c>
      <c r="BG15" s="4" t="str">
        <f t="shared" si="11"/>
        <v>T</v>
      </c>
      <c r="BH15" s="4">
        <f t="shared" si="12"/>
        <v>0</v>
      </c>
      <c r="BI15" s="4">
        <f t="shared" si="13"/>
        <v>0</v>
      </c>
      <c r="BJ15" s="4">
        <f t="shared" si="14"/>
        <v>0</v>
      </c>
      <c r="BK15" s="4" t="str">
        <f t="shared" si="15"/>
        <v>T</v>
      </c>
      <c r="BL15" s="4">
        <f t="shared" si="16"/>
        <v>0</v>
      </c>
      <c r="BM15" s="4">
        <f t="shared" si="17"/>
        <v>0</v>
      </c>
    </row>
    <row r="16" spans="1:65" s="4" customFormat="1" ht="14.25" customHeight="1">
      <c r="A16" s="20">
        <v>2</v>
      </c>
      <c r="B16" s="21" t="s">
        <v>99</v>
      </c>
      <c r="C16" s="21" t="s">
        <v>103</v>
      </c>
      <c r="D16" s="21" t="s">
        <v>104</v>
      </c>
      <c r="E16" s="21">
        <v>1</v>
      </c>
      <c r="F16" s="21"/>
      <c r="G16" s="21">
        <v>1</v>
      </c>
      <c r="H16" s="21"/>
      <c r="I16" s="21"/>
      <c r="J16" s="21"/>
      <c r="K16" s="21"/>
      <c r="L16" s="21"/>
      <c r="M16" s="21"/>
      <c r="N16" s="21"/>
      <c r="O16" s="21"/>
      <c r="P16" s="21"/>
      <c r="Q16" s="21"/>
      <c r="R16" s="21"/>
      <c r="S16" s="21" t="s">
        <v>102</v>
      </c>
      <c r="T16" s="21">
        <v>0.5</v>
      </c>
      <c r="U16" s="21"/>
      <c r="V16" s="21"/>
      <c r="W16" s="21">
        <v>9000</v>
      </c>
      <c r="X16" s="58">
        <f t="shared" si="3"/>
        <v>18000</v>
      </c>
      <c r="Y16" s="58">
        <f t="shared" si="29"/>
        <v>9000</v>
      </c>
      <c r="Z16" s="21">
        <v>9000</v>
      </c>
      <c r="AA16" s="21"/>
      <c r="AB16" s="21"/>
      <c r="AC16" s="21"/>
      <c r="AD16" s="21"/>
      <c r="AE16" s="21"/>
      <c r="AF16" s="21"/>
      <c r="AG16" s="21"/>
      <c r="AH16" s="21"/>
      <c r="AI16" s="58">
        <f t="shared" si="30"/>
        <v>9000</v>
      </c>
      <c r="AJ16" s="21"/>
      <c r="AK16" s="21">
        <v>9000</v>
      </c>
      <c r="AL16" s="21"/>
      <c r="AM16" s="21"/>
      <c r="AN16" s="21"/>
      <c r="AO16" s="21"/>
      <c r="AP16" s="21"/>
      <c r="AQ16" s="21">
        <v>9000</v>
      </c>
      <c r="AR16" s="21"/>
      <c r="AS16" s="21"/>
      <c r="AT16" s="21"/>
      <c r="AU16" s="21"/>
      <c r="AV16" s="21"/>
      <c r="AW16" s="21"/>
      <c r="AX16" s="58">
        <f t="shared" si="31"/>
        <v>0</v>
      </c>
      <c r="AY16" s="21"/>
      <c r="AZ16" s="21"/>
      <c r="BA16" s="21"/>
      <c r="BB16" s="82" t="e">
        <f t="shared" si="8"/>
        <v>#DIV/0!</v>
      </c>
      <c r="BC16" s="78" t="e">
        <f t="shared" si="23"/>
        <v>#DIV/0!</v>
      </c>
      <c r="BD16" s="105" t="s">
        <v>255</v>
      </c>
      <c r="BE16" s="4">
        <f t="shared" si="9"/>
        <v>0</v>
      </c>
      <c r="BF16" s="4" t="str">
        <f t="shared" si="10"/>
        <v>T</v>
      </c>
      <c r="BG16" s="4" t="str">
        <f t="shared" si="11"/>
        <v>T</v>
      </c>
      <c r="BH16" s="4">
        <f t="shared" si="12"/>
        <v>0</v>
      </c>
      <c r="BI16" s="4">
        <f t="shared" si="13"/>
        <v>0</v>
      </c>
      <c r="BJ16" s="4">
        <f t="shared" si="14"/>
        <v>0</v>
      </c>
      <c r="BK16" s="4" t="str">
        <f t="shared" si="15"/>
        <v>T</v>
      </c>
      <c r="BL16" s="4">
        <f t="shared" si="16"/>
        <v>0</v>
      </c>
      <c r="BM16" s="4">
        <f t="shared" si="17"/>
        <v>0</v>
      </c>
    </row>
    <row r="17" spans="1:65" s="4" customFormat="1" ht="14.25" customHeight="1">
      <c r="A17" s="20">
        <v>3</v>
      </c>
      <c r="B17" s="21" t="s">
        <v>99</v>
      </c>
      <c r="C17" s="21" t="s">
        <v>105</v>
      </c>
      <c r="D17" s="21" t="s">
        <v>106</v>
      </c>
      <c r="E17" s="21">
        <v>1</v>
      </c>
      <c r="F17" s="21"/>
      <c r="G17" s="21">
        <v>1</v>
      </c>
      <c r="H17" s="21"/>
      <c r="I17" s="21"/>
      <c r="J17" s="21"/>
      <c r="K17" s="21"/>
      <c r="L17" s="21"/>
      <c r="M17" s="21"/>
      <c r="N17" s="21"/>
      <c r="O17" s="21"/>
      <c r="P17" s="21"/>
      <c r="Q17" s="21"/>
      <c r="R17" s="21"/>
      <c r="S17" s="21" t="s">
        <v>107</v>
      </c>
      <c r="T17" s="21">
        <v>1</v>
      </c>
      <c r="U17" s="21"/>
      <c r="V17" s="21"/>
      <c r="W17" s="21">
        <v>18000</v>
      </c>
      <c r="X17" s="58">
        <f t="shared" si="3"/>
        <v>18000</v>
      </c>
      <c r="Y17" s="58">
        <f t="shared" si="29"/>
        <v>3000</v>
      </c>
      <c r="Z17" s="21">
        <v>3000</v>
      </c>
      <c r="AA17" s="21"/>
      <c r="AB17" s="21"/>
      <c r="AC17" s="21"/>
      <c r="AD17" s="21"/>
      <c r="AE17" s="21"/>
      <c r="AF17" s="21"/>
      <c r="AG17" s="21"/>
      <c r="AH17" s="21"/>
      <c r="AI17" s="58">
        <f t="shared" si="30"/>
        <v>3000</v>
      </c>
      <c r="AJ17" s="21"/>
      <c r="AK17" s="21">
        <v>3000</v>
      </c>
      <c r="AL17" s="21"/>
      <c r="AM17" s="21"/>
      <c r="AN17" s="21"/>
      <c r="AO17" s="21"/>
      <c r="AP17" s="21"/>
      <c r="AQ17" s="21">
        <v>3000</v>
      </c>
      <c r="AR17" s="21"/>
      <c r="AS17" s="21"/>
      <c r="AT17" s="21"/>
      <c r="AU17" s="21"/>
      <c r="AV17" s="21"/>
      <c r="AW17" s="21"/>
      <c r="AX17" s="58">
        <f t="shared" si="31"/>
        <v>0</v>
      </c>
      <c r="AY17" s="21"/>
      <c r="AZ17" s="21"/>
      <c r="BA17" s="21"/>
      <c r="BB17" s="82" t="e">
        <f t="shared" si="8"/>
        <v>#DIV/0!</v>
      </c>
      <c r="BC17" s="78" t="e">
        <f t="shared" si="23"/>
        <v>#DIV/0!</v>
      </c>
      <c r="BD17" s="105" t="s">
        <v>254</v>
      </c>
      <c r="BE17" s="4">
        <f t="shared" si="9"/>
        <v>0</v>
      </c>
      <c r="BF17" s="4" t="str">
        <f t="shared" si="10"/>
        <v>T</v>
      </c>
      <c r="BG17" s="4" t="str">
        <f t="shared" si="11"/>
        <v>T</v>
      </c>
      <c r="BH17" s="4">
        <f t="shared" si="12"/>
        <v>0</v>
      </c>
      <c r="BI17" s="4">
        <f t="shared" si="13"/>
        <v>0</v>
      </c>
      <c r="BJ17" s="4">
        <f t="shared" si="14"/>
        <v>0</v>
      </c>
      <c r="BK17" s="4" t="str">
        <f t="shared" si="15"/>
        <v>T</v>
      </c>
      <c r="BL17" s="4">
        <f t="shared" si="16"/>
        <v>0</v>
      </c>
      <c r="BM17" s="4">
        <f t="shared" si="17"/>
        <v>0</v>
      </c>
    </row>
    <row r="18" spans="1:65" s="4" customFormat="1" ht="14.25" customHeight="1">
      <c r="A18" s="20">
        <v>4</v>
      </c>
      <c r="B18" s="21" t="s">
        <v>99</v>
      </c>
      <c r="C18" s="21" t="s">
        <v>105</v>
      </c>
      <c r="D18" s="21" t="s">
        <v>106</v>
      </c>
      <c r="E18" s="21">
        <v>1</v>
      </c>
      <c r="F18" s="21"/>
      <c r="G18" s="21">
        <v>1</v>
      </c>
      <c r="H18" s="21"/>
      <c r="I18" s="21"/>
      <c r="J18" s="21"/>
      <c r="K18" s="21"/>
      <c r="L18" s="21"/>
      <c r="M18" s="21"/>
      <c r="N18" s="21"/>
      <c r="O18" s="21"/>
      <c r="P18" s="21"/>
      <c r="Q18" s="21"/>
      <c r="R18" s="21"/>
      <c r="S18" s="21" t="s">
        <v>102</v>
      </c>
      <c r="T18" s="21">
        <v>0.5</v>
      </c>
      <c r="U18" s="21"/>
      <c r="V18" s="21"/>
      <c r="W18" s="21">
        <v>9000</v>
      </c>
      <c r="X18" s="58">
        <f t="shared" si="3"/>
        <v>18000</v>
      </c>
      <c r="Y18" s="58">
        <f t="shared" si="29"/>
        <v>9000</v>
      </c>
      <c r="Z18" s="21">
        <v>9000</v>
      </c>
      <c r="AA18" s="21"/>
      <c r="AB18" s="21"/>
      <c r="AC18" s="21"/>
      <c r="AD18" s="21"/>
      <c r="AE18" s="21"/>
      <c r="AF18" s="21"/>
      <c r="AG18" s="21"/>
      <c r="AH18" s="21"/>
      <c r="AI18" s="58">
        <f t="shared" si="30"/>
        <v>9000</v>
      </c>
      <c r="AJ18" s="21"/>
      <c r="AK18" s="21">
        <v>9000</v>
      </c>
      <c r="AL18" s="21"/>
      <c r="AM18" s="21"/>
      <c r="AN18" s="21"/>
      <c r="AO18" s="21"/>
      <c r="AP18" s="21"/>
      <c r="AQ18" s="21">
        <v>9000</v>
      </c>
      <c r="AR18" s="21"/>
      <c r="AS18" s="21"/>
      <c r="AT18" s="21"/>
      <c r="AU18" s="21"/>
      <c r="AV18" s="21"/>
      <c r="AW18" s="21"/>
      <c r="AX18" s="58">
        <f t="shared" si="31"/>
        <v>0</v>
      </c>
      <c r="AY18" s="21"/>
      <c r="AZ18" s="21"/>
      <c r="BA18" s="21"/>
      <c r="BB18" s="82" t="e">
        <f t="shared" si="8"/>
        <v>#DIV/0!</v>
      </c>
      <c r="BC18" s="78" t="e">
        <f t="shared" si="23"/>
        <v>#DIV/0!</v>
      </c>
      <c r="BD18" s="105" t="s">
        <v>255</v>
      </c>
      <c r="BE18" s="4">
        <f t="shared" si="9"/>
        <v>0</v>
      </c>
      <c r="BF18" s="4" t="str">
        <f t="shared" si="10"/>
        <v>T</v>
      </c>
      <c r="BG18" s="4" t="str">
        <f t="shared" si="11"/>
        <v>T</v>
      </c>
      <c r="BH18" s="4">
        <f t="shared" si="12"/>
        <v>0</v>
      </c>
      <c r="BI18" s="4">
        <f t="shared" si="13"/>
        <v>0</v>
      </c>
      <c r="BJ18" s="4">
        <f t="shared" si="14"/>
        <v>0</v>
      </c>
      <c r="BK18" s="4" t="str">
        <f t="shared" si="15"/>
        <v>T</v>
      </c>
      <c r="BL18" s="4">
        <f t="shared" si="16"/>
        <v>0</v>
      </c>
      <c r="BM18" s="4">
        <f t="shared" si="17"/>
        <v>0</v>
      </c>
    </row>
    <row r="19" spans="1:65" s="4" customFormat="1" ht="14.25" customHeight="1">
      <c r="A19" s="20">
        <v>5</v>
      </c>
      <c r="B19" s="21" t="s">
        <v>99</v>
      </c>
      <c r="C19" s="21" t="s">
        <v>108</v>
      </c>
      <c r="D19" s="21" t="s">
        <v>109</v>
      </c>
      <c r="E19" s="21">
        <v>1</v>
      </c>
      <c r="F19" s="21"/>
      <c r="G19" s="21">
        <v>1</v>
      </c>
      <c r="H19" s="21"/>
      <c r="I19" s="21"/>
      <c r="J19" s="21"/>
      <c r="K19" s="21"/>
      <c r="L19" s="21"/>
      <c r="M19" s="21"/>
      <c r="N19" s="21"/>
      <c r="O19" s="21"/>
      <c r="P19" s="21"/>
      <c r="Q19" s="21"/>
      <c r="R19" s="21"/>
      <c r="S19" s="21" t="s">
        <v>107</v>
      </c>
      <c r="T19" s="21">
        <v>1</v>
      </c>
      <c r="U19" s="21"/>
      <c r="V19" s="21"/>
      <c r="W19" s="21">
        <v>18000</v>
      </c>
      <c r="X19" s="58">
        <f t="shared" si="3"/>
        <v>18000</v>
      </c>
      <c r="Y19" s="58">
        <f t="shared" si="29"/>
        <v>7000</v>
      </c>
      <c r="Z19" s="21">
        <v>7000</v>
      </c>
      <c r="AA19" s="21"/>
      <c r="AB19" s="21"/>
      <c r="AC19" s="21"/>
      <c r="AD19" s="21"/>
      <c r="AE19" s="21"/>
      <c r="AF19" s="21"/>
      <c r="AG19" s="21"/>
      <c r="AH19" s="21"/>
      <c r="AI19" s="58">
        <f t="shared" si="30"/>
        <v>7000</v>
      </c>
      <c r="AJ19" s="21"/>
      <c r="AK19" s="21">
        <v>7000</v>
      </c>
      <c r="AL19" s="21"/>
      <c r="AM19" s="21"/>
      <c r="AN19" s="21"/>
      <c r="AO19" s="21"/>
      <c r="AP19" s="21"/>
      <c r="AQ19" s="21">
        <v>7000</v>
      </c>
      <c r="AR19" s="21"/>
      <c r="AS19" s="21"/>
      <c r="AT19" s="21"/>
      <c r="AU19" s="21"/>
      <c r="AV19" s="21"/>
      <c r="AW19" s="21"/>
      <c r="AX19" s="58">
        <f t="shared" si="31"/>
        <v>0</v>
      </c>
      <c r="AY19" s="21"/>
      <c r="AZ19" s="21"/>
      <c r="BA19" s="21"/>
      <c r="BB19" s="82" t="e">
        <f t="shared" si="8"/>
        <v>#DIV/0!</v>
      </c>
      <c r="BC19" s="78" t="e">
        <f t="shared" si="23"/>
        <v>#DIV/0!</v>
      </c>
      <c r="BD19" s="105" t="s">
        <v>254</v>
      </c>
      <c r="BE19" s="4">
        <f t="shared" si="9"/>
        <v>0</v>
      </c>
      <c r="BF19" s="4" t="str">
        <f t="shared" si="10"/>
        <v>T</v>
      </c>
      <c r="BG19" s="4" t="str">
        <f t="shared" si="11"/>
        <v>T</v>
      </c>
      <c r="BH19" s="4">
        <f t="shared" si="12"/>
        <v>0</v>
      </c>
      <c r="BI19" s="4">
        <f t="shared" si="13"/>
        <v>0</v>
      </c>
      <c r="BJ19" s="4">
        <f t="shared" si="14"/>
        <v>0</v>
      </c>
      <c r="BK19" s="4" t="str">
        <f t="shared" si="15"/>
        <v>T</v>
      </c>
      <c r="BL19" s="4">
        <f t="shared" si="16"/>
        <v>0</v>
      </c>
      <c r="BM19" s="4">
        <f t="shared" si="17"/>
        <v>0</v>
      </c>
    </row>
    <row r="20" spans="1:65" s="4" customFormat="1" ht="14.25" customHeight="1">
      <c r="A20" s="20">
        <v>6</v>
      </c>
      <c r="B20" s="21" t="s">
        <v>99</v>
      </c>
      <c r="C20" s="21" t="s">
        <v>110</v>
      </c>
      <c r="D20" s="21" t="s">
        <v>111</v>
      </c>
      <c r="E20" s="21"/>
      <c r="F20" s="21">
        <v>1</v>
      </c>
      <c r="G20" s="21">
        <v>1</v>
      </c>
      <c r="H20" s="21"/>
      <c r="I20" s="21"/>
      <c r="J20" s="21"/>
      <c r="K20" s="21"/>
      <c r="L20" s="21">
        <v>2.25</v>
      </c>
      <c r="M20" s="21"/>
      <c r="N20" s="21"/>
      <c r="O20" s="21"/>
      <c r="P20" s="21"/>
      <c r="Q20" s="21"/>
      <c r="R20" s="21"/>
      <c r="S20" s="21" t="s">
        <v>112</v>
      </c>
      <c r="T20" s="21">
        <v>1</v>
      </c>
      <c r="U20" s="21"/>
      <c r="V20" s="21"/>
      <c r="W20" s="21">
        <v>38640</v>
      </c>
      <c r="X20" s="58">
        <f t="shared" si="3"/>
        <v>38640</v>
      </c>
      <c r="Y20" s="58">
        <f t="shared" si="29"/>
        <v>38640</v>
      </c>
      <c r="Z20" s="21">
        <v>38640</v>
      </c>
      <c r="AA20" s="21"/>
      <c r="AB20" s="21"/>
      <c r="AC20" s="21"/>
      <c r="AD20" s="21"/>
      <c r="AE20" s="21"/>
      <c r="AF20" s="21"/>
      <c r="AG20" s="21"/>
      <c r="AH20" s="21"/>
      <c r="AI20" s="58">
        <f t="shared" si="30"/>
        <v>38640</v>
      </c>
      <c r="AJ20" s="21"/>
      <c r="AK20" s="21">
        <v>38640</v>
      </c>
      <c r="AL20" s="21"/>
      <c r="AM20" s="21"/>
      <c r="AN20" s="21"/>
      <c r="AO20" s="21"/>
      <c r="AP20" s="21"/>
      <c r="AQ20" s="21"/>
      <c r="AR20" s="21"/>
      <c r="AS20" s="21">
        <v>38640</v>
      </c>
      <c r="AT20" s="21"/>
      <c r="AU20" s="21"/>
      <c r="AV20" s="21"/>
      <c r="AW20" s="21"/>
      <c r="AX20" s="58">
        <f t="shared" si="31"/>
        <v>0</v>
      </c>
      <c r="AY20" s="21"/>
      <c r="AZ20" s="21"/>
      <c r="BA20" s="21"/>
      <c r="BB20" s="82" t="e">
        <f t="shared" si="8"/>
        <v>#DIV/0!</v>
      </c>
      <c r="BC20" s="78" t="e">
        <f t="shared" si="23"/>
        <v>#DIV/0!</v>
      </c>
      <c r="BD20" s="105" t="s">
        <v>255</v>
      </c>
      <c r="BE20" s="4">
        <f t="shared" si="9"/>
        <v>0</v>
      </c>
      <c r="BF20" s="4" t="str">
        <f t="shared" si="10"/>
        <v>T</v>
      </c>
      <c r="BG20" s="4" t="str">
        <f t="shared" si="11"/>
        <v>T</v>
      </c>
      <c r="BH20" s="4">
        <f t="shared" si="12"/>
        <v>0</v>
      </c>
      <c r="BI20" s="4">
        <f t="shared" si="13"/>
        <v>0</v>
      </c>
      <c r="BJ20" s="4">
        <f t="shared" si="14"/>
        <v>0</v>
      </c>
      <c r="BK20" s="4" t="str">
        <f t="shared" si="15"/>
        <v>T</v>
      </c>
      <c r="BL20" s="4">
        <f t="shared" si="16"/>
        <v>0</v>
      </c>
      <c r="BM20" s="4">
        <f t="shared" si="17"/>
        <v>0</v>
      </c>
    </row>
    <row r="21" spans="1:65" s="4" customFormat="1" ht="14.25" customHeight="1">
      <c r="A21" s="20">
        <v>7</v>
      </c>
      <c r="B21" s="21" t="s">
        <v>99</v>
      </c>
      <c r="C21" s="21" t="s">
        <v>110</v>
      </c>
      <c r="D21" s="21" t="s">
        <v>111</v>
      </c>
      <c r="E21" s="21"/>
      <c r="F21" s="21">
        <v>1</v>
      </c>
      <c r="G21" s="21">
        <v>1</v>
      </c>
      <c r="H21" s="21"/>
      <c r="I21" s="21"/>
      <c r="J21" s="21"/>
      <c r="K21" s="21"/>
      <c r="L21" s="21">
        <v>2.25</v>
      </c>
      <c r="M21" s="21"/>
      <c r="N21" s="21"/>
      <c r="O21" s="21"/>
      <c r="P21" s="21"/>
      <c r="Q21" s="21"/>
      <c r="R21" s="21"/>
      <c r="S21" s="21" t="s">
        <v>113</v>
      </c>
      <c r="T21" s="21">
        <v>3</v>
      </c>
      <c r="U21" s="21"/>
      <c r="V21" s="21"/>
      <c r="W21" s="21">
        <v>54000</v>
      </c>
      <c r="X21" s="58">
        <f t="shared" si="3"/>
        <v>18000</v>
      </c>
      <c r="Y21" s="58">
        <f t="shared" si="29"/>
        <v>54000</v>
      </c>
      <c r="Z21" s="21">
        <v>54000</v>
      </c>
      <c r="AA21" s="21"/>
      <c r="AB21" s="21"/>
      <c r="AC21" s="21"/>
      <c r="AD21" s="21"/>
      <c r="AE21" s="21"/>
      <c r="AF21" s="21"/>
      <c r="AG21" s="21"/>
      <c r="AH21" s="21"/>
      <c r="AI21" s="58">
        <f t="shared" si="30"/>
        <v>54000</v>
      </c>
      <c r="AJ21" s="21"/>
      <c r="AK21" s="21">
        <v>54000</v>
      </c>
      <c r="AL21" s="21"/>
      <c r="AM21" s="21"/>
      <c r="AN21" s="21"/>
      <c r="AO21" s="21"/>
      <c r="AP21" s="21"/>
      <c r="AQ21" s="21"/>
      <c r="AR21" s="21"/>
      <c r="AS21" s="21">
        <v>54000</v>
      </c>
      <c r="AT21" s="21"/>
      <c r="AU21" s="21"/>
      <c r="AV21" s="21"/>
      <c r="AW21" s="21"/>
      <c r="AX21" s="58">
        <f t="shared" si="31"/>
        <v>0</v>
      </c>
      <c r="AY21" s="21"/>
      <c r="AZ21" s="21"/>
      <c r="BA21" s="21"/>
      <c r="BB21" s="82" t="e">
        <f t="shared" si="8"/>
        <v>#DIV/0!</v>
      </c>
      <c r="BC21" s="78" t="e">
        <f t="shared" si="23"/>
        <v>#DIV/0!</v>
      </c>
      <c r="BD21" s="105" t="s">
        <v>254</v>
      </c>
      <c r="BE21" s="4">
        <f t="shared" si="9"/>
        <v>0</v>
      </c>
      <c r="BF21" s="4" t="str">
        <f t="shared" si="10"/>
        <v>T</v>
      </c>
      <c r="BG21" s="4" t="str">
        <f t="shared" si="11"/>
        <v>T</v>
      </c>
      <c r="BH21" s="4">
        <f t="shared" si="12"/>
        <v>0</v>
      </c>
      <c r="BI21" s="4">
        <f t="shared" si="13"/>
        <v>0</v>
      </c>
      <c r="BJ21" s="4">
        <f t="shared" si="14"/>
        <v>0</v>
      </c>
      <c r="BK21" s="4" t="str">
        <f t="shared" si="15"/>
        <v>T</v>
      </c>
      <c r="BL21" s="4">
        <f t="shared" si="16"/>
        <v>0</v>
      </c>
      <c r="BM21" s="4">
        <f t="shared" si="17"/>
        <v>0</v>
      </c>
    </row>
    <row r="22" spans="1:65" s="4" customFormat="1" ht="14.25" customHeight="1">
      <c r="A22" s="20">
        <v>8</v>
      </c>
      <c r="B22" s="21" t="s">
        <v>99</v>
      </c>
      <c r="C22" s="21" t="s">
        <v>114</v>
      </c>
      <c r="D22" s="21" t="s">
        <v>115</v>
      </c>
      <c r="E22" s="21">
        <v>1</v>
      </c>
      <c r="F22" s="21"/>
      <c r="G22" s="21">
        <v>1</v>
      </c>
      <c r="H22" s="21"/>
      <c r="I22" s="21"/>
      <c r="J22" s="21"/>
      <c r="K22" s="21"/>
      <c r="L22" s="21"/>
      <c r="M22" s="21">
        <v>6054.89</v>
      </c>
      <c r="N22" s="21"/>
      <c r="O22" s="21"/>
      <c r="P22" s="21"/>
      <c r="Q22" s="21"/>
      <c r="R22" s="21"/>
      <c r="S22" s="21" t="s">
        <v>116</v>
      </c>
      <c r="T22" s="21">
        <v>1</v>
      </c>
      <c r="U22" s="21"/>
      <c r="V22" s="21"/>
      <c r="W22" s="21">
        <v>1743808.32</v>
      </c>
      <c r="X22" s="58">
        <f t="shared" si="3"/>
        <v>1743808</v>
      </c>
      <c r="Y22" s="58">
        <f t="shared" si="29"/>
        <v>1743808.32</v>
      </c>
      <c r="Z22" s="21"/>
      <c r="AA22" s="21"/>
      <c r="AB22" s="21"/>
      <c r="AC22" s="21">
        <v>871904.16</v>
      </c>
      <c r="AD22" s="21">
        <v>871904.16</v>
      </c>
      <c r="AE22" s="21"/>
      <c r="AF22" s="21"/>
      <c r="AG22" s="21"/>
      <c r="AH22" s="21"/>
      <c r="AI22" s="58">
        <f t="shared" si="30"/>
        <v>1743808.32</v>
      </c>
      <c r="AJ22" s="21"/>
      <c r="AK22" s="21">
        <v>871904.16</v>
      </c>
      <c r="AL22" s="21">
        <v>871904.16</v>
      </c>
      <c r="AM22" s="21"/>
      <c r="AN22" s="21"/>
      <c r="AO22" s="21"/>
      <c r="AP22" s="21"/>
      <c r="AQ22" s="21"/>
      <c r="AR22" s="21"/>
      <c r="AS22" s="21"/>
      <c r="AT22" s="21"/>
      <c r="AU22" s="21"/>
      <c r="AV22" s="21">
        <v>1743808.32</v>
      </c>
      <c r="AW22" s="21"/>
      <c r="AX22" s="58">
        <f t="shared" si="31"/>
        <v>0</v>
      </c>
      <c r="AY22" s="21"/>
      <c r="AZ22" s="21"/>
      <c r="BA22" s="21"/>
      <c r="BB22" s="82">
        <f t="shared" si="8"/>
        <v>100</v>
      </c>
      <c r="BC22" s="78" t="e">
        <f t="shared" si="23"/>
        <v>#DIV/0!</v>
      </c>
      <c r="BD22" s="105" t="s">
        <v>255</v>
      </c>
      <c r="BE22" s="4">
        <f t="shared" si="9"/>
        <v>0</v>
      </c>
      <c r="BF22" s="4" t="str">
        <f t="shared" si="10"/>
        <v>T</v>
      </c>
      <c r="BG22" s="4" t="str">
        <f t="shared" si="11"/>
        <v>T</v>
      </c>
      <c r="BH22" s="4">
        <f t="shared" si="12"/>
        <v>0</v>
      </c>
      <c r="BI22" s="4">
        <f t="shared" si="13"/>
        <v>0</v>
      </c>
      <c r="BJ22" s="4">
        <f t="shared" si="14"/>
        <v>0</v>
      </c>
      <c r="BK22" s="4" t="str">
        <f t="shared" si="15"/>
        <v>T</v>
      </c>
      <c r="BL22" s="4">
        <f t="shared" si="16"/>
        <v>0</v>
      </c>
      <c r="BM22" s="4">
        <f t="shared" si="17"/>
        <v>0</v>
      </c>
    </row>
    <row r="23" spans="1:65" s="4" customFormat="1" ht="14.25" customHeight="1">
      <c r="A23" s="20">
        <v>9</v>
      </c>
      <c r="B23" s="21" t="s">
        <v>99</v>
      </c>
      <c r="C23" s="21" t="s">
        <v>114</v>
      </c>
      <c r="D23" s="21" t="s">
        <v>115</v>
      </c>
      <c r="E23" s="21">
        <v>1</v>
      </c>
      <c r="F23" s="21"/>
      <c r="G23" s="21">
        <v>1</v>
      </c>
      <c r="H23" s="21"/>
      <c r="I23" s="21"/>
      <c r="J23" s="21"/>
      <c r="K23" s="21"/>
      <c r="L23" s="21"/>
      <c r="M23" s="21">
        <v>6054.89</v>
      </c>
      <c r="N23" s="21"/>
      <c r="O23" s="21"/>
      <c r="P23" s="21"/>
      <c r="Q23" s="21"/>
      <c r="R23" s="21"/>
      <c r="S23" s="21" t="s">
        <v>117</v>
      </c>
      <c r="T23" s="21">
        <v>2</v>
      </c>
      <c r="U23" s="21"/>
      <c r="V23" s="21"/>
      <c r="W23" s="21">
        <v>3632934</v>
      </c>
      <c r="X23" s="58">
        <f t="shared" si="3"/>
        <v>1816467</v>
      </c>
      <c r="Y23" s="58">
        <f t="shared" si="29"/>
        <v>908233.5</v>
      </c>
      <c r="Z23" s="21"/>
      <c r="AA23" s="21"/>
      <c r="AB23" s="21"/>
      <c r="AC23" s="21"/>
      <c r="AD23" s="21"/>
      <c r="AE23" s="21"/>
      <c r="AF23" s="21">
        <v>908233.5</v>
      </c>
      <c r="AG23" s="21"/>
      <c r="AH23" s="21"/>
      <c r="AI23" s="58">
        <f t="shared" si="30"/>
        <v>908233.5</v>
      </c>
      <c r="AJ23" s="21"/>
      <c r="AK23" s="21"/>
      <c r="AL23" s="21"/>
      <c r="AM23" s="21"/>
      <c r="AN23" s="21"/>
      <c r="AO23" s="21"/>
      <c r="AP23" s="21">
        <v>908233.5</v>
      </c>
      <c r="AQ23" s="21"/>
      <c r="AR23" s="21"/>
      <c r="AS23" s="21">
        <v>908233.5</v>
      </c>
      <c r="AT23" s="21"/>
      <c r="AU23" s="21"/>
      <c r="AV23" s="21"/>
      <c r="AW23" s="21"/>
      <c r="AX23" s="58">
        <f t="shared" si="31"/>
        <v>0</v>
      </c>
      <c r="AY23" s="21"/>
      <c r="AZ23" s="21"/>
      <c r="BA23" s="21"/>
      <c r="BB23" s="82" t="e">
        <f t="shared" si="8"/>
        <v>#DIV/0!</v>
      </c>
      <c r="BC23" s="78">
        <f t="shared" si="23"/>
        <v>100</v>
      </c>
      <c r="BD23" s="105" t="s">
        <v>257</v>
      </c>
      <c r="BE23" s="83">
        <f t="shared" si="9"/>
        <v>0</v>
      </c>
      <c r="BF23" s="83" t="str">
        <f t="shared" si="10"/>
        <v>T</v>
      </c>
      <c r="BG23" s="83" t="str">
        <f t="shared" si="11"/>
        <v>T</v>
      </c>
      <c r="BH23" s="83">
        <f t="shared" si="12"/>
        <v>0</v>
      </c>
      <c r="BI23" s="83">
        <f t="shared" si="13"/>
        <v>0</v>
      </c>
      <c r="BJ23" s="83">
        <f t="shared" si="14"/>
        <v>0</v>
      </c>
      <c r="BK23" s="83" t="str">
        <f t="shared" si="15"/>
        <v>T</v>
      </c>
      <c r="BL23" s="83">
        <f t="shared" si="16"/>
        <v>0</v>
      </c>
      <c r="BM23" s="83">
        <f t="shared" si="17"/>
        <v>0</v>
      </c>
    </row>
    <row r="24" spans="1:65" s="4" customFormat="1" ht="14.25" customHeight="1">
      <c r="A24" s="20">
        <v>10</v>
      </c>
      <c r="B24" s="21" t="s">
        <v>99</v>
      </c>
      <c r="C24" s="21" t="s">
        <v>118</v>
      </c>
      <c r="D24" s="21" t="s">
        <v>119</v>
      </c>
      <c r="E24" s="21">
        <v>1</v>
      </c>
      <c r="F24" s="21"/>
      <c r="G24" s="21">
        <v>1</v>
      </c>
      <c r="H24" s="21"/>
      <c r="I24" s="21"/>
      <c r="J24" s="21"/>
      <c r="K24" s="21"/>
      <c r="L24" s="21"/>
      <c r="M24" s="21">
        <v>727.95</v>
      </c>
      <c r="N24" s="21"/>
      <c r="O24" s="21"/>
      <c r="P24" s="21"/>
      <c r="Q24" s="21"/>
      <c r="R24" s="21"/>
      <c r="S24" s="21" t="s">
        <v>120</v>
      </c>
      <c r="T24" s="21">
        <v>2</v>
      </c>
      <c r="U24" s="21"/>
      <c r="V24" s="21"/>
      <c r="W24" s="21">
        <v>428034.6</v>
      </c>
      <c r="X24" s="58">
        <f t="shared" si="3"/>
        <v>214017</v>
      </c>
      <c r="Y24" s="58">
        <f t="shared" si="29"/>
        <v>104824.8</v>
      </c>
      <c r="Z24" s="21"/>
      <c r="AA24" s="21"/>
      <c r="AB24" s="21"/>
      <c r="AC24" s="21"/>
      <c r="AD24" s="21"/>
      <c r="AE24" s="21"/>
      <c r="AF24" s="21">
        <v>104824.8</v>
      </c>
      <c r="AG24" s="21"/>
      <c r="AH24" s="21"/>
      <c r="AI24" s="58">
        <f t="shared" si="30"/>
        <v>104824.8</v>
      </c>
      <c r="AJ24" s="21"/>
      <c r="AK24" s="21"/>
      <c r="AL24" s="21"/>
      <c r="AM24" s="21"/>
      <c r="AN24" s="21"/>
      <c r="AO24" s="21"/>
      <c r="AP24" s="21">
        <v>104824.8</v>
      </c>
      <c r="AQ24" s="21"/>
      <c r="AR24" s="21"/>
      <c r="AS24" s="21">
        <v>104824.8</v>
      </c>
      <c r="AT24" s="21"/>
      <c r="AU24" s="21"/>
      <c r="AV24" s="21"/>
      <c r="AW24" s="21"/>
      <c r="AX24" s="58">
        <f t="shared" si="31"/>
        <v>0</v>
      </c>
      <c r="AY24" s="21"/>
      <c r="AZ24" s="21"/>
      <c r="BA24" s="21"/>
      <c r="BB24" s="82" t="e">
        <f t="shared" si="8"/>
        <v>#DIV/0!</v>
      </c>
      <c r="BC24" s="78">
        <f t="shared" si="23"/>
        <v>100</v>
      </c>
      <c r="BD24" s="105" t="s">
        <v>258</v>
      </c>
      <c r="BE24" s="83">
        <f t="shared" si="9"/>
        <v>0</v>
      </c>
      <c r="BF24" s="83" t="str">
        <f t="shared" si="10"/>
        <v>T</v>
      </c>
      <c r="BG24" s="83" t="str">
        <f t="shared" si="11"/>
        <v>T</v>
      </c>
      <c r="BH24" s="83">
        <f t="shared" si="12"/>
        <v>0</v>
      </c>
      <c r="BI24" s="83">
        <f t="shared" si="13"/>
        <v>0</v>
      </c>
      <c r="BJ24" s="83">
        <f t="shared" si="14"/>
        <v>0</v>
      </c>
      <c r="BK24" s="83" t="str">
        <f t="shared" si="15"/>
        <v>T</v>
      </c>
      <c r="BL24" s="83">
        <f t="shared" si="16"/>
        <v>0</v>
      </c>
      <c r="BM24" s="83">
        <f t="shared" si="17"/>
        <v>0</v>
      </c>
    </row>
    <row r="25" spans="1:65" s="4" customFormat="1" ht="14.25" customHeight="1">
      <c r="A25" s="20">
        <v>11</v>
      </c>
      <c r="B25" s="21" t="s">
        <v>99</v>
      </c>
      <c r="C25" s="21" t="s">
        <v>121</v>
      </c>
      <c r="D25" s="21" t="s">
        <v>122</v>
      </c>
      <c r="E25" s="21">
        <v>1</v>
      </c>
      <c r="F25" s="21"/>
      <c r="G25" s="21">
        <v>1</v>
      </c>
      <c r="H25" s="21"/>
      <c r="I25" s="21"/>
      <c r="J25" s="21"/>
      <c r="K25" s="21"/>
      <c r="L25" s="21"/>
      <c r="M25" s="21">
        <v>2210.39</v>
      </c>
      <c r="N25" s="21"/>
      <c r="O25" s="21"/>
      <c r="P25" s="21"/>
      <c r="Q25" s="21"/>
      <c r="R25" s="21"/>
      <c r="S25" s="21" t="s">
        <v>123</v>
      </c>
      <c r="T25" s="21">
        <v>3</v>
      </c>
      <c r="U25" s="21"/>
      <c r="V25" s="21"/>
      <c r="W25" s="21">
        <v>1591482</v>
      </c>
      <c r="X25" s="58">
        <f t="shared" si="3"/>
        <v>530494</v>
      </c>
      <c r="Y25" s="58">
        <f t="shared" si="29"/>
        <v>265247</v>
      </c>
      <c r="Z25" s="21"/>
      <c r="AA25" s="21"/>
      <c r="AB25" s="21"/>
      <c r="AC25" s="21"/>
      <c r="AD25" s="21"/>
      <c r="AE25" s="21"/>
      <c r="AF25" s="21">
        <v>265247</v>
      </c>
      <c r="AG25" s="21"/>
      <c r="AH25" s="21"/>
      <c r="AI25" s="58">
        <f t="shared" si="30"/>
        <v>265247</v>
      </c>
      <c r="AJ25" s="21"/>
      <c r="AK25" s="21"/>
      <c r="AL25" s="21"/>
      <c r="AM25" s="21"/>
      <c r="AN25" s="21"/>
      <c r="AO25" s="21"/>
      <c r="AP25" s="21">
        <v>265247</v>
      </c>
      <c r="AQ25" s="21"/>
      <c r="AR25" s="21"/>
      <c r="AS25" s="21">
        <v>265247</v>
      </c>
      <c r="AT25" s="21"/>
      <c r="AU25" s="21"/>
      <c r="AV25" s="21"/>
      <c r="AW25" s="21"/>
      <c r="AX25" s="58">
        <f t="shared" si="31"/>
        <v>0</v>
      </c>
      <c r="AY25" s="21"/>
      <c r="AZ25" s="21"/>
      <c r="BA25" s="21"/>
      <c r="BB25" s="82" t="e">
        <f t="shared" si="8"/>
        <v>#DIV/0!</v>
      </c>
      <c r="BC25" s="78">
        <f t="shared" si="23"/>
        <v>100</v>
      </c>
      <c r="BD25" s="106" t="s">
        <v>256</v>
      </c>
      <c r="BE25" s="83">
        <f t="shared" si="9"/>
        <v>0</v>
      </c>
      <c r="BF25" s="83" t="str">
        <f t="shared" si="10"/>
        <v>T</v>
      </c>
      <c r="BG25" s="83" t="str">
        <f t="shared" si="11"/>
        <v>T</v>
      </c>
      <c r="BH25" s="83">
        <f t="shared" si="12"/>
        <v>0</v>
      </c>
      <c r="BI25" s="83">
        <f t="shared" si="13"/>
        <v>0</v>
      </c>
      <c r="BJ25" s="83">
        <f t="shared" si="14"/>
        <v>0</v>
      </c>
      <c r="BK25" s="83" t="str">
        <f t="shared" si="15"/>
        <v>T</v>
      </c>
      <c r="BL25" s="83">
        <f t="shared" si="16"/>
        <v>0</v>
      </c>
      <c r="BM25" s="83">
        <f t="shared" si="17"/>
        <v>0</v>
      </c>
    </row>
    <row r="26" spans="1:65" s="4" customFormat="1" ht="14.25" customHeight="1">
      <c r="A26" s="20">
        <v>12</v>
      </c>
      <c r="B26" s="21" t="s">
        <v>99</v>
      </c>
      <c r="C26" s="21" t="s">
        <v>124</v>
      </c>
      <c r="D26" s="21" t="s">
        <v>125</v>
      </c>
      <c r="E26" s="21">
        <v>1</v>
      </c>
      <c r="F26" s="21"/>
      <c r="G26" s="21">
        <v>1</v>
      </c>
      <c r="H26" s="21"/>
      <c r="I26" s="21"/>
      <c r="J26" s="21"/>
      <c r="K26" s="21"/>
      <c r="L26" s="21"/>
      <c r="M26" s="21"/>
      <c r="N26" s="21"/>
      <c r="O26" s="21">
        <v>5886.92</v>
      </c>
      <c r="P26" s="21"/>
      <c r="Q26" s="21"/>
      <c r="R26" s="21"/>
      <c r="S26" s="21" t="s">
        <v>126</v>
      </c>
      <c r="T26" s="21">
        <v>1</v>
      </c>
      <c r="U26" s="21"/>
      <c r="V26" s="21"/>
      <c r="W26" s="21">
        <v>538540</v>
      </c>
      <c r="X26" s="58">
        <f t="shared" si="3"/>
        <v>538540</v>
      </c>
      <c r="Y26" s="58">
        <f t="shared" si="29"/>
        <v>538540</v>
      </c>
      <c r="Z26" s="21"/>
      <c r="AA26" s="21"/>
      <c r="AB26" s="21">
        <v>269270</v>
      </c>
      <c r="AC26" s="21">
        <v>269270</v>
      </c>
      <c r="AD26" s="21"/>
      <c r="AE26" s="21"/>
      <c r="AF26" s="21"/>
      <c r="AG26" s="21"/>
      <c r="AH26" s="21"/>
      <c r="AI26" s="58">
        <f t="shared" si="30"/>
        <v>538540</v>
      </c>
      <c r="AJ26" s="21"/>
      <c r="AK26" s="21">
        <v>538540</v>
      </c>
      <c r="AL26" s="21"/>
      <c r="AM26" s="21"/>
      <c r="AN26" s="21"/>
      <c r="AO26" s="21"/>
      <c r="AP26" s="21"/>
      <c r="AQ26" s="21"/>
      <c r="AR26" s="21"/>
      <c r="AS26" s="21"/>
      <c r="AT26" s="21"/>
      <c r="AU26" s="21"/>
      <c r="AV26" s="21">
        <v>538540</v>
      </c>
      <c r="AW26" s="21"/>
      <c r="AX26" s="58">
        <f t="shared" si="31"/>
        <v>0</v>
      </c>
      <c r="AY26" s="21"/>
      <c r="AZ26" s="21"/>
      <c r="BA26" s="21"/>
      <c r="BB26" s="82">
        <f t="shared" si="8"/>
        <v>100</v>
      </c>
      <c r="BC26" s="78" t="e">
        <f t="shared" si="23"/>
        <v>#DIV/0!</v>
      </c>
      <c r="BD26" s="105" t="s">
        <v>259</v>
      </c>
      <c r="BE26" s="4">
        <f t="shared" si="9"/>
        <v>0</v>
      </c>
      <c r="BF26" s="4" t="str">
        <f t="shared" si="10"/>
        <v>T</v>
      </c>
      <c r="BG26" s="4" t="str">
        <f t="shared" si="11"/>
        <v>T</v>
      </c>
      <c r="BH26" s="4">
        <f t="shared" si="12"/>
        <v>0</v>
      </c>
      <c r="BI26" s="4">
        <f t="shared" si="13"/>
        <v>0</v>
      </c>
      <c r="BJ26" s="4">
        <f t="shared" si="14"/>
        <v>0</v>
      </c>
      <c r="BK26" s="4" t="str">
        <f t="shared" si="15"/>
        <v>T</v>
      </c>
      <c r="BL26" s="4">
        <f t="shared" si="16"/>
        <v>0</v>
      </c>
      <c r="BM26" s="4">
        <f t="shared" si="17"/>
        <v>0</v>
      </c>
    </row>
    <row r="27" spans="1:65" s="4" customFormat="1" ht="14.25" customHeight="1">
      <c r="A27" s="20">
        <v>13</v>
      </c>
      <c r="B27" s="21" t="s">
        <v>99</v>
      </c>
      <c r="C27" s="21" t="s">
        <v>124</v>
      </c>
      <c r="D27" s="21" t="s">
        <v>125</v>
      </c>
      <c r="E27" s="21">
        <v>1</v>
      </c>
      <c r="F27" s="21"/>
      <c r="G27" s="21"/>
      <c r="H27" s="21">
        <v>1</v>
      </c>
      <c r="I27" s="21" t="s">
        <v>127</v>
      </c>
      <c r="J27" s="21"/>
      <c r="K27" s="21"/>
      <c r="L27" s="21"/>
      <c r="M27" s="21"/>
      <c r="N27" s="21"/>
      <c r="O27" s="21">
        <v>5886.92</v>
      </c>
      <c r="P27" s="21"/>
      <c r="Q27" s="21"/>
      <c r="R27" s="21"/>
      <c r="S27" s="21" t="s">
        <v>128</v>
      </c>
      <c r="T27" s="21">
        <v>0.25</v>
      </c>
      <c r="U27" s="21"/>
      <c r="V27" s="21"/>
      <c r="W27" s="21">
        <v>225000</v>
      </c>
      <c r="X27" s="58">
        <f t="shared" si="3"/>
        <v>900000</v>
      </c>
      <c r="Y27" s="58">
        <f t="shared" si="29"/>
        <v>225000</v>
      </c>
      <c r="Z27" s="21"/>
      <c r="AA27" s="21"/>
      <c r="AB27" s="21"/>
      <c r="AC27" s="21"/>
      <c r="AD27" s="21">
        <v>225000</v>
      </c>
      <c r="AE27" s="21"/>
      <c r="AF27" s="21"/>
      <c r="AG27" s="21"/>
      <c r="AH27" s="21"/>
      <c r="AI27" s="58">
        <f t="shared" si="30"/>
        <v>225000</v>
      </c>
      <c r="AJ27" s="21"/>
      <c r="AK27" s="21"/>
      <c r="AL27" s="21">
        <v>225000</v>
      </c>
      <c r="AM27" s="21"/>
      <c r="AN27" s="21"/>
      <c r="AO27" s="21"/>
      <c r="AP27" s="21"/>
      <c r="AQ27" s="21"/>
      <c r="AR27" s="21"/>
      <c r="AS27" s="21"/>
      <c r="AT27" s="21"/>
      <c r="AU27" s="21"/>
      <c r="AV27" s="21">
        <v>225000</v>
      </c>
      <c r="AW27" s="21"/>
      <c r="AX27" s="58">
        <f t="shared" si="31"/>
        <v>0</v>
      </c>
      <c r="AY27" s="21"/>
      <c r="AZ27" s="21"/>
      <c r="BA27" s="21"/>
      <c r="BB27" s="82">
        <f t="shared" si="8"/>
        <v>100</v>
      </c>
      <c r="BC27" s="78" t="e">
        <f t="shared" si="23"/>
        <v>#DIV/0!</v>
      </c>
      <c r="BD27" s="105" t="s">
        <v>259</v>
      </c>
      <c r="BE27" s="4">
        <f t="shared" si="9"/>
        <v>0</v>
      </c>
      <c r="BF27" s="4" t="str">
        <f t="shared" si="10"/>
        <v>T</v>
      </c>
      <c r="BG27" s="4" t="str">
        <f t="shared" si="11"/>
        <v>T</v>
      </c>
      <c r="BH27" s="4">
        <f t="shared" si="12"/>
        <v>0</v>
      </c>
      <c r="BI27" s="4">
        <f t="shared" si="13"/>
        <v>0</v>
      </c>
      <c r="BJ27" s="4">
        <f t="shared" si="14"/>
        <v>0</v>
      </c>
      <c r="BK27" s="4" t="str">
        <f t="shared" si="15"/>
        <v>T</v>
      </c>
      <c r="BL27" s="4">
        <f t="shared" si="16"/>
        <v>0</v>
      </c>
      <c r="BM27" s="4">
        <f t="shared" si="17"/>
        <v>0</v>
      </c>
    </row>
    <row r="28" spans="1:65" s="4" customFormat="1" ht="14.25" customHeight="1">
      <c r="A28" s="20">
        <v>14</v>
      </c>
      <c r="B28" s="21" t="s">
        <v>99</v>
      </c>
      <c r="C28" s="21" t="s">
        <v>129</v>
      </c>
      <c r="D28" s="21" t="s">
        <v>125</v>
      </c>
      <c r="E28" s="21">
        <v>1</v>
      </c>
      <c r="F28" s="21"/>
      <c r="G28" s="21">
        <v>1</v>
      </c>
      <c r="H28" s="21"/>
      <c r="I28" s="21"/>
      <c r="J28" s="21"/>
      <c r="K28" s="21"/>
      <c r="L28" s="21"/>
      <c r="M28" s="21"/>
      <c r="N28" s="21"/>
      <c r="O28" s="21">
        <v>5886.92</v>
      </c>
      <c r="P28" s="21"/>
      <c r="Q28" s="21"/>
      <c r="R28" s="21"/>
      <c r="S28" s="21" t="s">
        <v>130</v>
      </c>
      <c r="T28" s="21">
        <v>3</v>
      </c>
      <c r="U28" s="21"/>
      <c r="V28" s="21"/>
      <c r="W28" s="21">
        <v>2781810</v>
      </c>
      <c r="X28" s="58">
        <f t="shared" si="3"/>
        <v>927270</v>
      </c>
      <c r="Y28" s="58">
        <f t="shared" si="29"/>
        <v>675000</v>
      </c>
      <c r="Z28" s="21"/>
      <c r="AA28" s="21"/>
      <c r="AB28" s="21"/>
      <c r="AC28" s="21"/>
      <c r="AD28" s="21"/>
      <c r="AE28" s="21">
        <v>225000</v>
      </c>
      <c r="AF28" s="21">
        <v>225000</v>
      </c>
      <c r="AG28" s="21"/>
      <c r="AH28" s="21">
        <v>225000</v>
      </c>
      <c r="AI28" s="58">
        <f t="shared" si="30"/>
        <v>675000</v>
      </c>
      <c r="AJ28" s="21"/>
      <c r="AK28" s="21"/>
      <c r="AL28" s="21"/>
      <c r="AM28" s="21">
        <v>225000</v>
      </c>
      <c r="AN28" s="21">
        <v>225000</v>
      </c>
      <c r="AO28" s="21"/>
      <c r="AP28" s="21">
        <v>225000</v>
      </c>
      <c r="AQ28" s="21"/>
      <c r="AR28" s="21"/>
      <c r="AS28" s="21"/>
      <c r="AT28" s="21"/>
      <c r="AU28" s="21"/>
      <c r="AV28" s="21">
        <v>675000</v>
      </c>
      <c r="AW28" s="21"/>
      <c r="AX28" s="58">
        <f t="shared" si="31"/>
        <v>0</v>
      </c>
      <c r="AY28" s="21"/>
      <c r="AZ28" s="21"/>
      <c r="BA28" s="21"/>
      <c r="BB28" s="82">
        <f t="shared" si="8"/>
        <v>100</v>
      </c>
      <c r="BC28" s="78">
        <f t="shared" si="23"/>
        <v>100</v>
      </c>
      <c r="BD28" s="105" t="s">
        <v>260</v>
      </c>
      <c r="BE28" s="4">
        <f t="shared" si="9"/>
        <v>0</v>
      </c>
      <c r="BF28" s="4" t="str">
        <f t="shared" si="10"/>
        <v>T</v>
      </c>
      <c r="BG28" s="4" t="str">
        <f t="shared" si="11"/>
        <v>T</v>
      </c>
      <c r="BH28" s="4">
        <f t="shared" si="12"/>
        <v>0</v>
      </c>
      <c r="BI28" s="4">
        <f t="shared" si="13"/>
        <v>0</v>
      </c>
      <c r="BJ28" s="4">
        <f t="shared" si="14"/>
        <v>0</v>
      </c>
      <c r="BK28" s="4" t="str">
        <f t="shared" si="15"/>
        <v>T</v>
      </c>
      <c r="BL28" s="4">
        <f t="shared" si="16"/>
        <v>0</v>
      </c>
      <c r="BM28" s="4">
        <f t="shared" si="17"/>
        <v>0</v>
      </c>
    </row>
    <row r="29" spans="1:65" s="4" customFormat="1" ht="14.25" customHeight="1">
      <c r="A29" s="20">
        <v>15</v>
      </c>
      <c r="B29" s="21" t="s">
        <v>99</v>
      </c>
      <c r="C29" s="21" t="s">
        <v>129</v>
      </c>
      <c r="D29" s="21" t="s">
        <v>131</v>
      </c>
      <c r="E29" s="21">
        <v>1</v>
      </c>
      <c r="F29" s="21"/>
      <c r="G29" s="21">
        <v>1</v>
      </c>
      <c r="H29" s="21"/>
      <c r="I29" s="21"/>
      <c r="J29" s="21"/>
      <c r="K29" s="21"/>
      <c r="L29" s="21"/>
      <c r="M29" s="21"/>
      <c r="N29" s="21"/>
      <c r="O29" s="21">
        <v>5886.92</v>
      </c>
      <c r="P29" s="21"/>
      <c r="Q29" s="21"/>
      <c r="R29" s="21"/>
      <c r="S29" s="21" t="s">
        <v>132</v>
      </c>
      <c r="T29" s="21">
        <v>1</v>
      </c>
      <c r="U29" s="21"/>
      <c r="V29" s="21"/>
      <c r="W29" s="21">
        <v>1206500</v>
      </c>
      <c r="X29" s="58">
        <f t="shared" si="3"/>
        <v>1206500</v>
      </c>
      <c r="Y29" s="58">
        <f t="shared" si="29"/>
        <v>1206500</v>
      </c>
      <c r="Z29" s="21"/>
      <c r="AA29" s="21"/>
      <c r="AB29" s="21"/>
      <c r="AC29" s="21">
        <v>879740</v>
      </c>
      <c r="AD29" s="21">
        <v>326760</v>
      </c>
      <c r="AE29" s="21"/>
      <c r="AF29" s="21"/>
      <c r="AG29" s="21"/>
      <c r="AH29" s="21"/>
      <c r="AI29" s="58">
        <f t="shared" si="30"/>
        <v>1206500</v>
      </c>
      <c r="AJ29" s="21"/>
      <c r="AK29" s="21">
        <v>879740</v>
      </c>
      <c r="AL29" s="21">
        <v>326760</v>
      </c>
      <c r="AM29" s="21"/>
      <c r="AN29" s="21"/>
      <c r="AO29" s="21"/>
      <c r="AP29" s="21"/>
      <c r="AQ29" s="21"/>
      <c r="AR29" s="21"/>
      <c r="AS29" s="21"/>
      <c r="AT29" s="21"/>
      <c r="AU29" s="21"/>
      <c r="AV29" s="21">
        <v>1206500</v>
      </c>
      <c r="AW29" s="21"/>
      <c r="AX29" s="58">
        <f t="shared" si="31"/>
        <v>0</v>
      </c>
      <c r="AY29" s="21"/>
      <c r="AZ29" s="21"/>
      <c r="BA29" s="21"/>
      <c r="BB29" s="82">
        <f t="shared" si="8"/>
        <v>100</v>
      </c>
      <c r="BC29" s="78" t="e">
        <f t="shared" si="23"/>
        <v>#DIV/0!</v>
      </c>
      <c r="BD29" s="105" t="s">
        <v>261</v>
      </c>
      <c r="BE29" s="4">
        <f t="shared" si="9"/>
        <v>0</v>
      </c>
      <c r="BF29" s="4" t="str">
        <f t="shared" si="10"/>
        <v>T</v>
      </c>
      <c r="BG29" s="4" t="str">
        <f t="shared" si="11"/>
        <v>T</v>
      </c>
      <c r="BH29" s="4">
        <f t="shared" si="12"/>
        <v>0</v>
      </c>
      <c r="BI29" s="4">
        <f t="shared" si="13"/>
        <v>0</v>
      </c>
      <c r="BJ29" s="4">
        <f t="shared" si="14"/>
        <v>0</v>
      </c>
      <c r="BK29" s="4" t="str">
        <f t="shared" si="15"/>
        <v>T</v>
      </c>
      <c r="BL29" s="4">
        <f t="shared" si="16"/>
        <v>0</v>
      </c>
      <c r="BM29" s="4">
        <f t="shared" si="17"/>
        <v>0</v>
      </c>
    </row>
    <row r="30" spans="1:65" s="4" customFormat="1" ht="14.25" customHeight="1">
      <c r="A30" s="20">
        <v>16</v>
      </c>
      <c r="B30" s="21" t="s">
        <v>99</v>
      </c>
      <c r="C30" s="21" t="s">
        <v>129</v>
      </c>
      <c r="D30" s="21" t="s">
        <v>131</v>
      </c>
      <c r="E30" s="21">
        <v>1</v>
      </c>
      <c r="F30" s="21"/>
      <c r="G30" s="21">
        <v>1</v>
      </c>
      <c r="H30" s="21"/>
      <c r="I30" s="21"/>
      <c r="J30" s="21"/>
      <c r="K30" s="21"/>
      <c r="L30" s="21"/>
      <c r="M30" s="21"/>
      <c r="N30" s="21"/>
      <c r="O30" s="21">
        <v>2943.46</v>
      </c>
      <c r="P30" s="21"/>
      <c r="Q30" s="21"/>
      <c r="R30" s="21"/>
      <c r="S30" s="21" t="s">
        <v>133</v>
      </c>
      <c r="T30" s="21">
        <v>1</v>
      </c>
      <c r="U30" s="21"/>
      <c r="V30" s="21"/>
      <c r="W30" s="21">
        <v>450000</v>
      </c>
      <c r="X30" s="58">
        <f t="shared" si="3"/>
        <v>450000</v>
      </c>
      <c r="Y30" s="58">
        <f t="shared" si="29"/>
        <v>225000</v>
      </c>
      <c r="Z30" s="21"/>
      <c r="AA30" s="21"/>
      <c r="AB30" s="21"/>
      <c r="AC30" s="21"/>
      <c r="AD30" s="21"/>
      <c r="AE30" s="21"/>
      <c r="AF30" s="21">
        <v>112500</v>
      </c>
      <c r="AG30" s="21">
        <v>112500</v>
      </c>
      <c r="AH30" s="21"/>
      <c r="AI30" s="58">
        <f t="shared" si="30"/>
        <v>225000</v>
      </c>
      <c r="AJ30" s="21"/>
      <c r="AK30" s="21"/>
      <c r="AL30" s="21"/>
      <c r="AM30" s="21"/>
      <c r="AN30" s="21"/>
      <c r="AO30" s="21">
        <v>225000</v>
      </c>
      <c r="AP30" s="21"/>
      <c r="AQ30" s="21"/>
      <c r="AR30" s="21"/>
      <c r="AS30" s="21">
        <v>112500</v>
      </c>
      <c r="AT30" s="21"/>
      <c r="AU30" s="21"/>
      <c r="AV30" s="21">
        <v>112500</v>
      </c>
      <c r="AW30" s="21"/>
      <c r="AX30" s="58">
        <f t="shared" si="31"/>
        <v>0</v>
      </c>
      <c r="AY30" s="21"/>
      <c r="AZ30" s="21"/>
      <c r="BA30" s="21"/>
      <c r="BB30" s="82" t="e">
        <f t="shared" si="8"/>
        <v>#DIV/0!</v>
      </c>
      <c r="BC30" s="78">
        <f t="shared" si="23"/>
        <v>100</v>
      </c>
      <c r="BD30" s="105" t="s">
        <v>260</v>
      </c>
      <c r="BE30" s="83">
        <f t="shared" si="9"/>
        <v>0</v>
      </c>
      <c r="BF30" s="83" t="str">
        <f t="shared" si="10"/>
        <v>T</v>
      </c>
      <c r="BG30" s="83" t="str">
        <f t="shared" si="11"/>
        <v>T</v>
      </c>
      <c r="BH30" s="83">
        <f t="shared" si="12"/>
        <v>0</v>
      </c>
      <c r="BI30" s="83">
        <f t="shared" si="13"/>
        <v>0</v>
      </c>
      <c r="BJ30" s="83">
        <f t="shared" si="14"/>
        <v>0</v>
      </c>
      <c r="BK30" s="83" t="str">
        <f t="shared" si="15"/>
        <v>T</v>
      </c>
      <c r="BL30" s="83">
        <f t="shared" si="16"/>
        <v>0</v>
      </c>
      <c r="BM30" s="83">
        <f t="shared" si="17"/>
        <v>0</v>
      </c>
    </row>
    <row r="31" spans="1:65" s="4" customFormat="1" ht="14.25" customHeight="1">
      <c r="A31" s="20">
        <v>17</v>
      </c>
      <c r="B31" s="21" t="s">
        <v>99</v>
      </c>
      <c r="C31" s="21" t="s">
        <v>134</v>
      </c>
      <c r="D31" s="21" t="s">
        <v>135</v>
      </c>
      <c r="E31" s="21">
        <v>1</v>
      </c>
      <c r="F31" s="21"/>
      <c r="G31" s="21">
        <v>1</v>
      </c>
      <c r="H31" s="21"/>
      <c r="I31" s="21"/>
      <c r="J31" s="21"/>
      <c r="K31" s="21"/>
      <c r="L31" s="21"/>
      <c r="M31" s="21"/>
      <c r="N31" s="21"/>
      <c r="O31" s="21"/>
      <c r="P31" s="21">
        <v>608.49</v>
      </c>
      <c r="Q31" s="21"/>
      <c r="R31" s="21"/>
      <c r="S31" s="21" t="s">
        <v>136</v>
      </c>
      <c r="T31" s="21">
        <v>3</v>
      </c>
      <c r="U31" s="21"/>
      <c r="V31" s="21"/>
      <c r="W31" s="21">
        <v>360000</v>
      </c>
      <c r="X31" s="58">
        <f t="shared" si="3"/>
        <v>120000</v>
      </c>
      <c r="Y31" s="58">
        <f t="shared" si="29"/>
        <v>120000</v>
      </c>
      <c r="Z31" s="21"/>
      <c r="AA31" s="21"/>
      <c r="AB31" s="21">
        <v>60000</v>
      </c>
      <c r="AC31" s="21">
        <v>60000</v>
      </c>
      <c r="AD31" s="21"/>
      <c r="AE31" s="21"/>
      <c r="AF31" s="21"/>
      <c r="AG31" s="21"/>
      <c r="AH31" s="21"/>
      <c r="AI31" s="58">
        <f t="shared" si="30"/>
        <v>120000</v>
      </c>
      <c r="AJ31" s="21"/>
      <c r="AK31" s="21">
        <v>120000</v>
      </c>
      <c r="AL31" s="21"/>
      <c r="AM31" s="21"/>
      <c r="AN31" s="21"/>
      <c r="AO31" s="21"/>
      <c r="AP31" s="21"/>
      <c r="AQ31" s="21"/>
      <c r="AR31" s="21"/>
      <c r="AS31" s="21"/>
      <c r="AT31" s="21"/>
      <c r="AU31" s="21"/>
      <c r="AV31" s="21">
        <v>120000</v>
      </c>
      <c r="AW31" s="21"/>
      <c r="AX31" s="58">
        <f t="shared" si="31"/>
        <v>0</v>
      </c>
      <c r="AY31" s="21"/>
      <c r="AZ31" s="21"/>
      <c r="BA31" s="21"/>
      <c r="BB31" s="82">
        <f t="shared" si="8"/>
        <v>100</v>
      </c>
      <c r="BC31" s="78" t="e">
        <f t="shared" si="23"/>
        <v>#DIV/0!</v>
      </c>
      <c r="BD31" s="105" t="s">
        <v>261</v>
      </c>
      <c r="BE31" s="4">
        <f t="shared" si="9"/>
        <v>0</v>
      </c>
      <c r="BF31" s="4" t="str">
        <f t="shared" si="10"/>
        <v>T</v>
      </c>
      <c r="BG31" s="4" t="str">
        <f t="shared" si="11"/>
        <v>T</v>
      </c>
      <c r="BH31" s="4">
        <f t="shared" si="12"/>
        <v>0</v>
      </c>
      <c r="BI31" s="4">
        <f t="shared" si="13"/>
        <v>0</v>
      </c>
      <c r="BJ31" s="4">
        <f t="shared" si="14"/>
        <v>0</v>
      </c>
      <c r="BK31" s="4" t="str">
        <f t="shared" si="15"/>
        <v>T</v>
      </c>
      <c r="BL31" s="4">
        <f t="shared" si="16"/>
        <v>0</v>
      </c>
      <c r="BM31" s="4">
        <f t="shared" si="17"/>
        <v>0</v>
      </c>
    </row>
    <row r="32" spans="1:65" s="4" customFormat="1" ht="14.25" customHeight="1">
      <c r="A32" s="20">
        <v>18</v>
      </c>
      <c r="B32" s="21" t="s">
        <v>99</v>
      </c>
      <c r="C32" s="21" t="s">
        <v>134</v>
      </c>
      <c r="D32" s="21" t="s">
        <v>135</v>
      </c>
      <c r="E32" s="21">
        <v>1</v>
      </c>
      <c r="F32" s="21"/>
      <c r="G32" s="21">
        <v>1</v>
      </c>
      <c r="H32" s="21"/>
      <c r="I32" s="21"/>
      <c r="J32" s="21"/>
      <c r="K32" s="21"/>
      <c r="L32" s="21"/>
      <c r="M32" s="21"/>
      <c r="N32" s="21"/>
      <c r="O32" s="21"/>
      <c r="P32" s="21">
        <v>608.49</v>
      </c>
      <c r="Q32" s="21"/>
      <c r="R32" s="21"/>
      <c r="S32" s="21" t="s">
        <v>137</v>
      </c>
      <c r="T32" s="21">
        <v>3</v>
      </c>
      <c r="U32" s="21"/>
      <c r="V32" s="21"/>
      <c r="W32" s="21">
        <v>405000</v>
      </c>
      <c r="X32" s="58">
        <f t="shared" si="3"/>
        <v>135000</v>
      </c>
      <c r="Y32" s="58">
        <f t="shared" si="29"/>
        <v>130000</v>
      </c>
      <c r="Z32" s="21"/>
      <c r="AA32" s="21"/>
      <c r="AB32" s="21"/>
      <c r="AC32" s="21"/>
      <c r="AD32" s="21">
        <v>130000</v>
      </c>
      <c r="AE32" s="21"/>
      <c r="AF32" s="21"/>
      <c r="AG32" s="21"/>
      <c r="AH32" s="21"/>
      <c r="AI32" s="58">
        <f t="shared" si="30"/>
        <v>130000</v>
      </c>
      <c r="AJ32" s="21"/>
      <c r="AK32" s="21"/>
      <c r="AL32" s="21">
        <v>130000</v>
      </c>
      <c r="AM32" s="21"/>
      <c r="AN32" s="21"/>
      <c r="AO32" s="21"/>
      <c r="AP32" s="21"/>
      <c r="AQ32" s="21"/>
      <c r="AR32" s="21"/>
      <c r="AS32" s="21"/>
      <c r="AT32" s="21"/>
      <c r="AU32" s="21"/>
      <c r="AV32" s="21">
        <v>130000</v>
      </c>
      <c r="AW32" s="21"/>
      <c r="AX32" s="58">
        <f t="shared" si="31"/>
        <v>0</v>
      </c>
      <c r="AY32" s="21"/>
      <c r="AZ32" s="21"/>
      <c r="BA32" s="21"/>
      <c r="BB32" s="82">
        <f t="shared" si="8"/>
        <v>100</v>
      </c>
      <c r="BC32" s="78" t="e">
        <f t="shared" si="23"/>
        <v>#DIV/0!</v>
      </c>
      <c r="BD32" s="105" t="s">
        <v>262</v>
      </c>
      <c r="BE32" s="4">
        <f t="shared" si="9"/>
        <v>0</v>
      </c>
      <c r="BF32" s="4" t="str">
        <f t="shared" si="10"/>
        <v>T</v>
      </c>
      <c r="BG32" s="4" t="str">
        <f t="shared" si="11"/>
        <v>T</v>
      </c>
      <c r="BH32" s="4">
        <f t="shared" si="12"/>
        <v>0</v>
      </c>
      <c r="BI32" s="4">
        <f t="shared" si="13"/>
        <v>0</v>
      </c>
      <c r="BJ32" s="4">
        <f t="shared" si="14"/>
        <v>0</v>
      </c>
      <c r="BK32" s="4" t="str">
        <f t="shared" si="15"/>
        <v>T</v>
      </c>
      <c r="BL32" s="4">
        <f t="shared" si="16"/>
        <v>0</v>
      </c>
      <c r="BM32" s="4">
        <f t="shared" si="17"/>
        <v>0</v>
      </c>
    </row>
    <row r="33" spans="1:65" s="4" customFormat="1" ht="14.25" customHeight="1">
      <c r="A33" s="20">
        <v>19</v>
      </c>
      <c r="B33" s="21" t="s">
        <v>99</v>
      </c>
      <c r="C33" s="21" t="s">
        <v>129</v>
      </c>
      <c r="D33" s="21" t="s">
        <v>138</v>
      </c>
      <c r="E33" s="21">
        <v>1</v>
      </c>
      <c r="F33" s="21"/>
      <c r="G33" s="21">
        <v>1</v>
      </c>
      <c r="H33" s="21"/>
      <c r="I33" s="21"/>
      <c r="J33" s="21"/>
      <c r="K33" s="21"/>
      <c r="L33" s="21"/>
      <c r="M33" s="21"/>
      <c r="N33" s="21"/>
      <c r="O33" s="21"/>
      <c r="P33" s="21">
        <v>1587.69</v>
      </c>
      <c r="Q33" s="21"/>
      <c r="R33" s="21"/>
      <c r="S33" s="21" t="s">
        <v>139</v>
      </c>
      <c r="T33" s="21">
        <v>3</v>
      </c>
      <c r="U33" s="21"/>
      <c r="V33" s="21"/>
      <c r="W33" s="21">
        <v>2619167</v>
      </c>
      <c r="X33" s="58">
        <f t="shared" si="3"/>
        <v>873056</v>
      </c>
      <c r="Y33" s="58">
        <f t="shared" si="29"/>
        <v>1389375</v>
      </c>
      <c r="Z33" s="21"/>
      <c r="AA33" s="21"/>
      <c r="AB33" s="21">
        <v>448875</v>
      </c>
      <c r="AC33" s="21">
        <v>470250</v>
      </c>
      <c r="AD33" s="21">
        <v>235125</v>
      </c>
      <c r="AE33" s="21">
        <v>235125</v>
      </c>
      <c r="AF33" s="21"/>
      <c r="AG33" s="21"/>
      <c r="AH33" s="21"/>
      <c r="AI33" s="58">
        <f t="shared" si="30"/>
        <v>1389375</v>
      </c>
      <c r="AJ33" s="21"/>
      <c r="AK33" s="21">
        <v>919125</v>
      </c>
      <c r="AL33" s="21">
        <v>235125</v>
      </c>
      <c r="AM33" s="21">
        <v>235125</v>
      </c>
      <c r="AN33" s="21"/>
      <c r="AO33" s="21"/>
      <c r="AP33" s="21"/>
      <c r="AQ33" s="21"/>
      <c r="AR33" s="21"/>
      <c r="AS33" s="21"/>
      <c r="AT33" s="21"/>
      <c r="AU33" s="21"/>
      <c r="AV33" s="21">
        <v>1389375</v>
      </c>
      <c r="AW33" s="21"/>
      <c r="AX33" s="58">
        <f t="shared" si="31"/>
        <v>0</v>
      </c>
      <c r="AY33" s="21"/>
      <c r="AZ33" s="21"/>
      <c r="BA33" s="21"/>
      <c r="BB33" s="82">
        <f t="shared" si="8"/>
        <v>100</v>
      </c>
      <c r="BC33" s="78" t="e">
        <f t="shared" si="23"/>
        <v>#DIV/0!</v>
      </c>
      <c r="BD33" s="105" t="s">
        <v>263</v>
      </c>
      <c r="BE33" s="4">
        <f t="shared" si="9"/>
        <v>0</v>
      </c>
      <c r="BF33" s="4" t="str">
        <f t="shared" si="10"/>
        <v>T</v>
      </c>
      <c r="BG33" s="4" t="str">
        <f t="shared" si="11"/>
        <v>T</v>
      </c>
      <c r="BH33" s="4">
        <f t="shared" si="12"/>
        <v>0</v>
      </c>
      <c r="BI33" s="4">
        <f t="shared" si="13"/>
        <v>0</v>
      </c>
      <c r="BJ33" s="4">
        <f t="shared" si="14"/>
        <v>0</v>
      </c>
      <c r="BK33" s="4" t="str">
        <f t="shared" si="15"/>
        <v>T</v>
      </c>
      <c r="BL33" s="4">
        <f t="shared" si="16"/>
        <v>0</v>
      </c>
      <c r="BM33" s="4">
        <f t="shared" si="17"/>
        <v>0</v>
      </c>
    </row>
    <row r="34" spans="1:65" s="4" customFormat="1" ht="14.25" customHeight="1">
      <c r="A34" s="20">
        <v>20</v>
      </c>
      <c r="B34" s="21" t="s">
        <v>99</v>
      </c>
      <c r="C34" s="21" t="s">
        <v>129</v>
      </c>
      <c r="D34" s="21" t="s">
        <v>138</v>
      </c>
      <c r="E34" s="21">
        <v>1</v>
      </c>
      <c r="F34" s="21"/>
      <c r="G34" s="21">
        <v>1</v>
      </c>
      <c r="H34" s="21"/>
      <c r="I34" s="21"/>
      <c r="J34" s="21"/>
      <c r="K34" s="21"/>
      <c r="L34" s="21"/>
      <c r="M34" s="21"/>
      <c r="N34" s="21"/>
      <c r="O34" s="21"/>
      <c r="P34" s="21">
        <v>1587.69</v>
      </c>
      <c r="Q34" s="21"/>
      <c r="R34" s="21"/>
      <c r="S34" s="21" t="s">
        <v>140</v>
      </c>
      <c r="T34" s="21">
        <v>3</v>
      </c>
      <c r="U34" s="21"/>
      <c r="V34" s="21"/>
      <c r="W34" s="21">
        <v>2925000</v>
      </c>
      <c r="X34" s="58">
        <f t="shared" si="3"/>
        <v>975000</v>
      </c>
      <c r="Y34" s="58">
        <f t="shared" si="29"/>
        <v>480000</v>
      </c>
      <c r="Z34" s="21"/>
      <c r="AA34" s="21"/>
      <c r="AB34" s="21"/>
      <c r="AC34" s="21"/>
      <c r="AD34" s="21"/>
      <c r="AE34" s="21"/>
      <c r="AF34" s="21">
        <v>240000</v>
      </c>
      <c r="AG34" s="21"/>
      <c r="AH34" s="21">
        <v>240000</v>
      </c>
      <c r="AI34" s="58">
        <f t="shared" si="30"/>
        <v>480000</v>
      </c>
      <c r="AJ34" s="21"/>
      <c r="AK34" s="21"/>
      <c r="AL34" s="21"/>
      <c r="AM34" s="21"/>
      <c r="AN34" s="21"/>
      <c r="AO34" s="21"/>
      <c r="AP34" s="21">
        <v>480000</v>
      </c>
      <c r="AQ34" s="21"/>
      <c r="AR34" s="21"/>
      <c r="AS34" s="21">
        <v>480000</v>
      </c>
      <c r="AT34" s="21"/>
      <c r="AU34" s="21"/>
      <c r="AV34" s="21"/>
      <c r="AW34" s="21"/>
      <c r="AX34" s="58">
        <f t="shared" si="31"/>
        <v>0</v>
      </c>
      <c r="AY34" s="21"/>
      <c r="AZ34" s="21"/>
      <c r="BA34" s="21"/>
      <c r="BB34" s="82" t="e">
        <f t="shared" si="8"/>
        <v>#DIV/0!</v>
      </c>
      <c r="BC34" s="78">
        <f t="shared" si="23"/>
        <v>100</v>
      </c>
      <c r="BD34" s="105" t="s">
        <v>280</v>
      </c>
      <c r="BE34" s="83">
        <f t="shared" si="9"/>
        <v>0</v>
      </c>
      <c r="BF34" s="83" t="str">
        <f t="shared" si="10"/>
        <v>T</v>
      </c>
      <c r="BG34" s="83" t="str">
        <f t="shared" si="11"/>
        <v>T</v>
      </c>
      <c r="BH34" s="83">
        <f t="shared" si="12"/>
        <v>0</v>
      </c>
      <c r="BI34" s="83">
        <f t="shared" si="13"/>
        <v>0</v>
      </c>
      <c r="BJ34" s="83">
        <f t="shared" si="14"/>
        <v>0</v>
      </c>
      <c r="BK34" s="83" t="str">
        <f t="shared" si="15"/>
        <v>T</v>
      </c>
      <c r="BL34" s="83">
        <f t="shared" si="16"/>
        <v>0</v>
      </c>
      <c r="BM34" s="83">
        <f t="shared" si="17"/>
        <v>0</v>
      </c>
    </row>
    <row r="35" spans="1:65" s="4" customFormat="1" ht="14.25" customHeight="1">
      <c r="A35" s="20">
        <v>21</v>
      </c>
      <c r="B35" s="21" t="s">
        <v>99</v>
      </c>
      <c r="C35" s="21" t="s">
        <v>141</v>
      </c>
      <c r="D35" s="21" t="s">
        <v>142</v>
      </c>
      <c r="E35" s="21">
        <v>1</v>
      </c>
      <c r="F35" s="21"/>
      <c r="G35" s="21">
        <v>1</v>
      </c>
      <c r="H35" s="21"/>
      <c r="I35" s="21"/>
      <c r="J35" s="21"/>
      <c r="K35" s="21"/>
      <c r="L35" s="21"/>
      <c r="M35" s="21"/>
      <c r="N35" s="21"/>
      <c r="O35" s="21"/>
      <c r="P35" s="21">
        <v>77.709999999999994</v>
      </c>
      <c r="Q35" s="21"/>
      <c r="R35" s="21"/>
      <c r="S35" s="21" t="s">
        <v>143</v>
      </c>
      <c r="T35" s="21">
        <v>1</v>
      </c>
      <c r="U35" s="21"/>
      <c r="V35" s="21"/>
      <c r="W35" s="21">
        <v>36000</v>
      </c>
      <c r="X35" s="58">
        <f t="shared" si="3"/>
        <v>36000</v>
      </c>
      <c r="Y35" s="58">
        <f t="shared" si="29"/>
        <v>36000</v>
      </c>
      <c r="Z35" s="21"/>
      <c r="AA35" s="21"/>
      <c r="AB35" s="21">
        <v>36000</v>
      </c>
      <c r="AC35" s="21"/>
      <c r="AD35" s="21"/>
      <c r="AE35" s="21"/>
      <c r="AF35" s="21"/>
      <c r="AG35" s="21"/>
      <c r="AH35" s="21"/>
      <c r="AI35" s="58">
        <f t="shared" si="30"/>
        <v>36000</v>
      </c>
      <c r="AJ35" s="21"/>
      <c r="AK35" s="21">
        <v>36000</v>
      </c>
      <c r="AL35" s="21"/>
      <c r="AM35" s="21"/>
      <c r="AN35" s="21"/>
      <c r="AO35" s="21"/>
      <c r="AP35" s="21"/>
      <c r="AQ35" s="21"/>
      <c r="AR35" s="21"/>
      <c r="AS35" s="21"/>
      <c r="AT35" s="21"/>
      <c r="AU35" s="21"/>
      <c r="AV35" s="21">
        <v>36000</v>
      </c>
      <c r="AW35" s="21"/>
      <c r="AX35" s="58">
        <f t="shared" si="31"/>
        <v>0</v>
      </c>
      <c r="AY35" s="21"/>
      <c r="AZ35" s="21"/>
      <c r="BA35" s="21"/>
      <c r="BB35" s="82" t="e">
        <f t="shared" si="8"/>
        <v>#DIV/0!</v>
      </c>
      <c r="BC35" s="78" t="e">
        <f t="shared" si="23"/>
        <v>#DIV/0!</v>
      </c>
      <c r="BD35" s="105" t="s">
        <v>263</v>
      </c>
      <c r="BE35" s="4">
        <f t="shared" si="9"/>
        <v>0</v>
      </c>
      <c r="BF35" s="4" t="str">
        <f t="shared" si="10"/>
        <v>T</v>
      </c>
      <c r="BG35" s="4" t="str">
        <f t="shared" si="11"/>
        <v>T</v>
      </c>
      <c r="BH35" s="4">
        <f t="shared" si="12"/>
        <v>0</v>
      </c>
      <c r="BI35" s="4">
        <f t="shared" si="13"/>
        <v>0</v>
      </c>
      <c r="BJ35" s="4">
        <f t="shared" si="14"/>
        <v>0</v>
      </c>
      <c r="BK35" s="4" t="str">
        <f t="shared" si="15"/>
        <v>T</v>
      </c>
      <c r="BL35" s="4">
        <f t="shared" si="16"/>
        <v>0</v>
      </c>
      <c r="BM35" s="4">
        <f t="shared" si="17"/>
        <v>0</v>
      </c>
    </row>
    <row r="36" spans="1:65" s="4" customFormat="1" ht="14.25" customHeight="1">
      <c r="A36" s="20">
        <v>22</v>
      </c>
      <c r="B36" s="21" t="s">
        <v>99</v>
      </c>
      <c r="C36" s="21" t="s">
        <v>141</v>
      </c>
      <c r="D36" s="21" t="s">
        <v>142</v>
      </c>
      <c r="E36" s="21">
        <v>1</v>
      </c>
      <c r="F36" s="21"/>
      <c r="G36" s="21">
        <v>1</v>
      </c>
      <c r="H36" s="21"/>
      <c r="I36" s="21"/>
      <c r="J36" s="21"/>
      <c r="K36" s="21"/>
      <c r="L36" s="21"/>
      <c r="M36" s="21"/>
      <c r="N36" s="21"/>
      <c r="O36" s="21"/>
      <c r="P36" s="21">
        <v>77.709999999999994</v>
      </c>
      <c r="Q36" s="21"/>
      <c r="R36" s="21"/>
      <c r="S36" s="21" t="s">
        <v>144</v>
      </c>
      <c r="T36" s="21">
        <v>3</v>
      </c>
      <c r="U36" s="21"/>
      <c r="V36" s="21"/>
      <c r="W36" s="21">
        <v>126000</v>
      </c>
      <c r="X36" s="58">
        <f t="shared" si="3"/>
        <v>42000</v>
      </c>
      <c r="Y36" s="58">
        <f t="shared" si="29"/>
        <v>40000</v>
      </c>
      <c r="Z36" s="21"/>
      <c r="AA36" s="21"/>
      <c r="AB36" s="21"/>
      <c r="AC36" s="21"/>
      <c r="AD36" s="21"/>
      <c r="AE36" s="21">
        <v>40000</v>
      </c>
      <c r="AF36" s="21"/>
      <c r="AG36" s="21"/>
      <c r="AH36" s="21"/>
      <c r="AI36" s="58">
        <f t="shared" si="30"/>
        <v>40000</v>
      </c>
      <c r="AJ36" s="21"/>
      <c r="AK36" s="21"/>
      <c r="AL36" s="21"/>
      <c r="AM36" s="21">
        <v>40000</v>
      </c>
      <c r="AN36" s="21"/>
      <c r="AO36" s="21"/>
      <c r="AP36" s="21"/>
      <c r="AQ36" s="21"/>
      <c r="AR36" s="21"/>
      <c r="AS36" s="21"/>
      <c r="AT36" s="21"/>
      <c r="AU36" s="21"/>
      <c r="AV36" s="21">
        <v>40000</v>
      </c>
      <c r="AW36" s="21"/>
      <c r="AX36" s="58">
        <f t="shared" si="31"/>
        <v>0</v>
      </c>
      <c r="AY36" s="21"/>
      <c r="AZ36" s="21"/>
      <c r="BA36" s="21"/>
      <c r="BB36" s="82">
        <f t="shared" si="8"/>
        <v>100</v>
      </c>
      <c r="BC36" s="78" t="e">
        <f t="shared" si="23"/>
        <v>#DIV/0!</v>
      </c>
      <c r="BD36" s="105" t="s">
        <v>264</v>
      </c>
      <c r="BE36" s="4">
        <f t="shared" si="9"/>
        <v>0</v>
      </c>
      <c r="BF36" s="4" t="str">
        <f t="shared" si="10"/>
        <v>T</v>
      </c>
      <c r="BG36" s="4" t="str">
        <f t="shared" si="11"/>
        <v>T</v>
      </c>
      <c r="BH36" s="4">
        <f t="shared" si="12"/>
        <v>0</v>
      </c>
      <c r="BI36" s="4">
        <f t="shared" si="13"/>
        <v>0</v>
      </c>
      <c r="BJ36" s="4">
        <f t="shared" si="14"/>
        <v>0</v>
      </c>
      <c r="BK36" s="4" t="str">
        <f t="shared" si="15"/>
        <v>T</v>
      </c>
      <c r="BL36" s="4">
        <f t="shared" si="16"/>
        <v>0</v>
      </c>
      <c r="BM36" s="4">
        <f t="shared" si="17"/>
        <v>0</v>
      </c>
    </row>
    <row r="37" spans="1:65" s="4" customFormat="1" ht="14.25" customHeight="1">
      <c r="A37" s="20">
        <v>23</v>
      </c>
      <c r="B37" s="21" t="s">
        <v>99</v>
      </c>
      <c r="C37" s="21" t="s">
        <v>145</v>
      </c>
      <c r="D37" s="21" t="s">
        <v>146</v>
      </c>
      <c r="E37" s="21">
        <v>23</v>
      </c>
      <c r="F37" s="21"/>
      <c r="G37" s="21">
        <v>23</v>
      </c>
      <c r="H37" s="21"/>
      <c r="I37" s="21"/>
      <c r="J37" s="21"/>
      <c r="K37" s="21"/>
      <c r="L37" s="21"/>
      <c r="M37" s="21"/>
      <c r="N37" s="21"/>
      <c r="O37" s="21"/>
      <c r="P37" s="21"/>
      <c r="Q37" s="21">
        <v>543</v>
      </c>
      <c r="R37" s="21"/>
      <c r="S37" s="21" t="s">
        <v>116</v>
      </c>
      <c r="T37" s="21">
        <v>1</v>
      </c>
      <c r="U37" s="21"/>
      <c r="V37" s="21"/>
      <c r="W37" s="21">
        <v>479700</v>
      </c>
      <c r="X37" s="58">
        <f t="shared" si="3"/>
        <v>479700</v>
      </c>
      <c r="Y37" s="58">
        <f t="shared" si="29"/>
        <v>479700</v>
      </c>
      <c r="Z37" s="21"/>
      <c r="AA37" s="21"/>
      <c r="AB37" s="21"/>
      <c r="AC37" s="21">
        <v>479700</v>
      </c>
      <c r="AD37" s="21"/>
      <c r="AE37" s="21"/>
      <c r="AF37" s="21"/>
      <c r="AG37" s="21"/>
      <c r="AH37" s="21"/>
      <c r="AI37" s="58">
        <f t="shared" si="30"/>
        <v>479700</v>
      </c>
      <c r="AJ37" s="21"/>
      <c r="AK37" s="21">
        <v>479700</v>
      </c>
      <c r="AL37" s="21"/>
      <c r="AM37" s="21"/>
      <c r="AN37" s="21"/>
      <c r="AO37" s="21"/>
      <c r="AP37" s="21"/>
      <c r="AQ37" s="21"/>
      <c r="AR37" s="21"/>
      <c r="AS37" s="21"/>
      <c r="AT37" s="21"/>
      <c r="AU37" s="21"/>
      <c r="AV37" s="21">
        <v>479700</v>
      </c>
      <c r="AW37" s="21"/>
      <c r="AX37" s="58">
        <f t="shared" si="31"/>
        <v>0</v>
      </c>
      <c r="AY37" s="21"/>
      <c r="AZ37" s="21"/>
      <c r="BA37" s="21"/>
      <c r="BB37" s="82">
        <f t="shared" si="8"/>
        <v>100</v>
      </c>
      <c r="BC37" s="78" t="e">
        <f t="shared" si="23"/>
        <v>#DIV/0!</v>
      </c>
      <c r="BD37" s="105" t="s">
        <v>265</v>
      </c>
      <c r="BE37" s="4">
        <f t="shared" si="9"/>
        <v>0</v>
      </c>
      <c r="BF37" s="4" t="str">
        <f t="shared" si="10"/>
        <v>T</v>
      </c>
      <c r="BG37" s="4" t="str">
        <f t="shared" si="11"/>
        <v>T</v>
      </c>
      <c r="BH37" s="4">
        <f t="shared" si="12"/>
        <v>0</v>
      </c>
      <c r="BI37" s="4">
        <f t="shared" si="13"/>
        <v>0</v>
      </c>
      <c r="BJ37" s="4">
        <f t="shared" si="14"/>
        <v>0</v>
      </c>
      <c r="BK37" s="4" t="str">
        <f t="shared" si="15"/>
        <v>T</v>
      </c>
      <c r="BL37" s="4">
        <f t="shared" si="16"/>
        <v>0</v>
      </c>
      <c r="BM37" s="4">
        <f t="shared" si="17"/>
        <v>0</v>
      </c>
    </row>
    <row r="38" spans="1:65" s="4" customFormat="1" ht="14.25" customHeight="1">
      <c r="A38" s="20">
        <v>24</v>
      </c>
      <c r="B38" s="21" t="s">
        <v>99</v>
      </c>
      <c r="C38" s="21" t="s">
        <v>147</v>
      </c>
      <c r="D38" s="21" t="s">
        <v>148</v>
      </c>
      <c r="E38" s="21">
        <v>23</v>
      </c>
      <c r="F38" s="21"/>
      <c r="G38" s="21">
        <v>23</v>
      </c>
      <c r="H38" s="21"/>
      <c r="I38" s="21"/>
      <c r="J38" s="21"/>
      <c r="K38" s="21"/>
      <c r="L38" s="21"/>
      <c r="M38" s="21"/>
      <c r="N38" s="21"/>
      <c r="O38" s="21"/>
      <c r="P38" s="21"/>
      <c r="Q38" s="21">
        <v>2298</v>
      </c>
      <c r="R38" s="21"/>
      <c r="S38" s="21" t="s">
        <v>116</v>
      </c>
      <c r="T38" s="21">
        <v>1</v>
      </c>
      <c r="U38" s="21"/>
      <c r="V38" s="21"/>
      <c r="W38" s="21">
        <v>1272800</v>
      </c>
      <c r="X38" s="58">
        <f t="shared" si="3"/>
        <v>1272800</v>
      </c>
      <c r="Y38" s="58">
        <f t="shared" si="29"/>
        <v>1272800</v>
      </c>
      <c r="Z38" s="21"/>
      <c r="AA38" s="21"/>
      <c r="AB38" s="21"/>
      <c r="AC38" s="21">
        <v>1272800</v>
      </c>
      <c r="AD38" s="21"/>
      <c r="AE38" s="21"/>
      <c r="AF38" s="21"/>
      <c r="AG38" s="21"/>
      <c r="AH38" s="21"/>
      <c r="AI38" s="58">
        <f t="shared" si="30"/>
        <v>1272800</v>
      </c>
      <c r="AJ38" s="21"/>
      <c r="AK38" s="21">
        <v>1272800</v>
      </c>
      <c r="AL38" s="21"/>
      <c r="AM38" s="21"/>
      <c r="AN38" s="21"/>
      <c r="AO38" s="21"/>
      <c r="AP38" s="21"/>
      <c r="AQ38" s="21"/>
      <c r="AR38" s="21"/>
      <c r="AS38" s="21"/>
      <c r="AT38" s="21"/>
      <c r="AU38" s="21"/>
      <c r="AV38" s="21">
        <v>1272800</v>
      </c>
      <c r="AW38" s="21"/>
      <c r="AX38" s="58">
        <f t="shared" si="31"/>
        <v>0</v>
      </c>
      <c r="AY38" s="21"/>
      <c r="AZ38" s="21"/>
      <c r="BA38" s="21"/>
      <c r="BB38" s="82">
        <f t="shared" si="8"/>
        <v>100</v>
      </c>
      <c r="BC38" s="78" t="e">
        <f t="shared" si="23"/>
        <v>#DIV/0!</v>
      </c>
      <c r="BD38" s="105" t="s">
        <v>265</v>
      </c>
      <c r="BE38" s="4">
        <f t="shared" si="9"/>
        <v>0</v>
      </c>
      <c r="BF38" s="4" t="str">
        <f t="shared" si="10"/>
        <v>T</v>
      </c>
      <c r="BG38" s="4" t="str">
        <f t="shared" si="11"/>
        <v>T</v>
      </c>
      <c r="BH38" s="4">
        <f t="shared" si="12"/>
        <v>0</v>
      </c>
      <c r="BI38" s="4">
        <f t="shared" si="13"/>
        <v>0</v>
      </c>
      <c r="BJ38" s="4">
        <f t="shared" si="14"/>
        <v>0</v>
      </c>
      <c r="BK38" s="4" t="str">
        <f t="shared" si="15"/>
        <v>T</v>
      </c>
      <c r="BL38" s="4">
        <f t="shared" si="16"/>
        <v>0</v>
      </c>
      <c r="BM38" s="4">
        <f t="shared" si="17"/>
        <v>0</v>
      </c>
    </row>
    <row r="39" spans="1:65" s="4" customFormat="1" ht="14.25" customHeight="1">
      <c r="A39" s="20">
        <v>25</v>
      </c>
      <c r="B39" s="21" t="s">
        <v>99</v>
      </c>
      <c r="C39" s="21" t="s">
        <v>149</v>
      </c>
      <c r="D39" s="21" t="s">
        <v>148</v>
      </c>
      <c r="E39" s="21">
        <v>1</v>
      </c>
      <c r="F39" s="21"/>
      <c r="G39" s="21">
        <v>1</v>
      </c>
      <c r="H39" s="21"/>
      <c r="I39" s="21"/>
      <c r="J39" s="21"/>
      <c r="K39" s="21"/>
      <c r="L39" s="21"/>
      <c r="M39" s="21"/>
      <c r="N39" s="21"/>
      <c r="O39" s="21"/>
      <c r="P39" s="21"/>
      <c r="Q39" s="21">
        <v>1695</v>
      </c>
      <c r="R39" s="21"/>
      <c r="S39" s="21" t="s">
        <v>150</v>
      </c>
      <c r="T39" s="21">
        <v>1.375</v>
      </c>
      <c r="U39" s="21"/>
      <c r="V39" s="21"/>
      <c r="W39" s="21">
        <v>831875</v>
      </c>
      <c r="X39" s="58">
        <f t="shared" si="3"/>
        <v>605000</v>
      </c>
      <c r="Y39" s="58">
        <f t="shared" si="29"/>
        <v>831875</v>
      </c>
      <c r="Z39" s="21"/>
      <c r="AA39" s="21"/>
      <c r="AB39" s="21"/>
      <c r="AC39" s="21">
        <v>397188.25</v>
      </c>
      <c r="AD39" s="21">
        <v>434686.75</v>
      </c>
      <c r="AE39" s="21"/>
      <c r="AF39" s="21"/>
      <c r="AG39" s="21"/>
      <c r="AH39" s="21"/>
      <c r="AI39" s="58">
        <f t="shared" si="30"/>
        <v>831875</v>
      </c>
      <c r="AJ39" s="21"/>
      <c r="AK39" s="21">
        <v>397188.25</v>
      </c>
      <c r="AL39" s="21">
        <v>434686.75</v>
      </c>
      <c r="AM39" s="21"/>
      <c r="AN39" s="21"/>
      <c r="AO39" s="21"/>
      <c r="AP39" s="21"/>
      <c r="AQ39" s="21"/>
      <c r="AR39" s="21"/>
      <c r="AS39" s="21"/>
      <c r="AT39" s="21"/>
      <c r="AU39" s="21"/>
      <c r="AV39" s="21">
        <v>831875</v>
      </c>
      <c r="AW39" s="21"/>
      <c r="AX39" s="58">
        <f t="shared" si="31"/>
        <v>0</v>
      </c>
      <c r="AY39" s="21"/>
      <c r="AZ39" s="21"/>
      <c r="BA39" s="21"/>
      <c r="BB39" s="82">
        <f t="shared" si="8"/>
        <v>100</v>
      </c>
      <c r="BC39" s="78" t="e">
        <f t="shared" si="23"/>
        <v>#DIV/0!</v>
      </c>
      <c r="BD39" s="105" t="s">
        <v>265</v>
      </c>
      <c r="BE39" s="4">
        <f t="shared" si="9"/>
        <v>0</v>
      </c>
      <c r="BF39" s="4" t="str">
        <f t="shared" si="10"/>
        <v>T</v>
      </c>
      <c r="BG39" s="4" t="str">
        <f t="shared" si="11"/>
        <v>T</v>
      </c>
      <c r="BH39" s="4">
        <f t="shared" si="12"/>
        <v>0</v>
      </c>
      <c r="BI39" s="4">
        <f t="shared" si="13"/>
        <v>0</v>
      </c>
      <c r="BJ39" s="4">
        <f t="shared" si="14"/>
        <v>0</v>
      </c>
      <c r="BK39" s="4" t="str">
        <f t="shared" si="15"/>
        <v>T</v>
      </c>
      <c r="BL39" s="4">
        <f t="shared" si="16"/>
        <v>0</v>
      </c>
      <c r="BM39" s="4">
        <f t="shared" si="17"/>
        <v>0</v>
      </c>
    </row>
    <row r="40" spans="1:65" s="4" customFormat="1" ht="14.25" customHeight="1">
      <c r="A40" s="20">
        <v>26</v>
      </c>
      <c r="B40" s="21" t="s">
        <v>99</v>
      </c>
      <c r="C40" s="21" t="s">
        <v>149</v>
      </c>
      <c r="D40" s="21" t="s">
        <v>148</v>
      </c>
      <c r="E40" s="21">
        <v>1</v>
      </c>
      <c r="F40" s="21"/>
      <c r="G40" s="21">
        <v>1</v>
      </c>
      <c r="H40" s="21"/>
      <c r="I40" s="21"/>
      <c r="J40" s="21"/>
      <c r="K40" s="21"/>
      <c r="L40" s="21"/>
      <c r="M40" s="21"/>
      <c r="N40" s="21"/>
      <c r="O40" s="21"/>
      <c r="P40" s="21"/>
      <c r="Q40" s="21">
        <v>315</v>
      </c>
      <c r="R40" s="21"/>
      <c r="S40" s="21" t="s">
        <v>151</v>
      </c>
      <c r="T40" s="21">
        <v>1.25</v>
      </c>
      <c r="U40" s="21"/>
      <c r="V40" s="21"/>
      <c r="W40" s="21">
        <v>37500</v>
      </c>
      <c r="X40" s="58">
        <f t="shared" si="3"/>
        <v>30000</v>
      </c>
      <c r="Y40" s="58">
        <f t="shared" si="29"/>
        <v>37500</v>
      </c>
      <c r="Z40" s="21"/>
      <c r="AA40" s="21"/>
      <c r="AB40" s="21"/>
      <c r="AC40" s="21">
        <v>37500</v>
      </c>
      <c r="AD40" s="21"/>
      <c r="AE40" s="21"/>
      <c r="AF40" s="21"/>
      <c r="AG40" s="21"/>
      <c r="AH40" s="21"/>
      <c r="AI40" s="58">
        <f t="shared" si="30"/>
        <v>37500</v>
      </c>
      <c r="AJ40" s="21"/>
      <c r="AK40" s="21">
        <v>37500</v>
      </c>
      <c r="AL40" s="21"/>
      <c r="AM40" s="21"/>
      <c r="AN40" s="21"/>
      <c r="AO40" s="21"/>
      <c r="AP40" s="21"/>
      <c r="AQ40" s="21"/>
      <c r="AR40" s="21"/>
      <c r="AS40" s="21"/>
      <c r="AT40" s="21"/>
      <c r="AU40" s="21"/>
      <c r="AV40" s="21">
        <v>37500</v>
      </c>
      <c r="AW40" s="21"/>
      <c r="AX40" s="58">
        <f t="shared" si="31"/>
        <v>0</v>
      </c>
      <c r="AY40" s="21"/>
      <c r="AZ40" s="21"/>
      <c r="BA40" s="21"/>
      <c r="BB40" s="82">
        <f t="shared" si="8"/>
        <v>100</v>
      </c>
      <c r="BC40" s="78" t="e">
        <f t="shared" si="23"/>
        <v>#DIV/0!</v>
      </c>
      <c r="BD40" s="105" t="s">
        <v>265</v>
      </c>
      <c r="BE40" s="4">
        <f t="shared" si="9"/>
        <v>0</v>
      </c>
      <c r="BF40" s="4" t="str">
        <f t="shared" si="10"/>
        <v>T</v>
      </c>
      <c r="BG40" s="4" t="str">
        <f t="shared" si="11"/>
        <v>T</v>
      </c>
      <c r="BH40" s="4">
        <f t="shared" si="12"/>
        <v>0</v>
      </c>
      <c r="BI40" s="4">
        <f t="shared" si="13"/>
        <v>0</v>
      </c>
      <c r="BJ40" s="4">
        <f t="shared" si="14"/>
        <v>0</v>
      </c>
      <c r="BK40" s="4" t="str">
        <f t="shared" si="15"/>
        <v>T</v>
      </c>
      <c r="BL40" s="4">
        <f t="shared" si="16"/>
        <v>0</v>
      </c>
      <c r="BM40" s="4">
        <f t="shared" si="17"/>
        <v>0</v>
      </c>
    </row>
    <row r="41" spans="1:65" s="4" customFormat="1" ht="14.25" customHeight="1">
      <c r="A41" s="20">
        <v>27</v>
      </c>
      <c r="B41" s="21" t="s">
        <v>99</v>
      </c>
      <c r="C41" s="21" t="s">
        <v>152</v>
      </c>
      <c r="D41" s="21" t="s">
        <v>153</v>
      </c>
      <c r="E41" s="21">
        <v>29</v>
      </c>
      <c r="F41" s="21"/>
      <c r="G41" s="21">
        <v>29</v>
      </c>
      <c r="H41" s="21"/>
      <c r="I41" s="21"/>
      <c r="J41" s="21"/>
      <c r="K41" s="21"/>
      <c r="L41" s="21"/>
      <c r="M41" s="21"/>
      <c r="N41" s="21"/>
      <c r="O41" s="21"/>
      <c r="P41" s="21"/>
      <c r="Q41" s="21">
        <v>283</v>
      </c>
      <c r="R41" s="21"/>
      <c r="S41" s="21" t="s">
        <v>116</v>
      </c>
      <c r="T41" s="21">
        <v>1</v>
      </c>
      <c r="U41" s="21"/>
      <c r="V41" s="21"/>
      <c r="W41" s="21">
        <v>417300</v>
      </c>
      <c r="X41" s="58">
        <f t="shared" si="3"/>
        <v>417300</v>
      </c>
      <c r="Y41" s="58">
        <f t="shared" si="29"/>
        <v>417300</v>
      </c>
      <c r="Z41" s="21"/>
      <c r="AA41" s="21"/>
      <c r="AB41" s="21"/>
      <c r="AC41" s="21">
        <v>417300</v>
      </c>
      <c r="AD41" s="21"/>
      <c r="AE41" s="21"/>
      <c r="AF41" s="21"/>
      <c r="AG41" s="21"/>
      <c r="AH41" s="21"/>
      <c r="AI41" s="58">
        <f t="shared" si="30"/>
        <v>417300</v>
      </c>
      <c r="AJ41" s="21"/>
      <c r="AK41" s="21">
        <v>417300</v>
      </c>
      <c r="AL41" s="21"/>
      <c r="AM41" s="21"/>
      <c r="AN41" s="21"/>
      <c r="AO41" s="21"/>
      <c r="AP41" s="21"/>
      <c r="AQ41" s="21"/>
      <c r="AR41" s="21"/>
      <c r="AS41" s="21"/>
      <c r="AT41" s="21"/>
      <c r="AU41" s="21"/>
      <c r="AV41" s="21">
        <v>417300</v>
      </c>
      <c r="AW41" s="21"/>
      <c r="AX41" s="58">
        <f t="shared" si="31"/>
        <v>0</v>
      </c>
      <c r="AY41" s="21"/>
      <c r="AZ41" s="21"/>
      <c r="BA41" s="21"/>
      <c r="BB41" s="82">
        <f t="shared" si="8"/>
        <v>100</v>
      </c>
      <c r="BC41" s="78" t="e">
        <f t="shared" si="23"/>
        <v>#DIV/0!</v>
      </c>
      <c r="BD41" s="105" t="s">
        <v>265</v>
      </c>
      <c r="BE41" s="4">
        <f t="shared" si="9"/>
        <v>0</v>
      </c>
      <c r="BF41" s="4" t="str">
        <f t="shared" si="10"/>
        <v>T</v>
      </c>
      <c r="BG41" s="4" t="str">
        <f t="shared" si="11"/>
        <v>T</v>
      </c>
      <c r="BH41" s="4">
        <f t="shared" si="12"/>
        <v>0</v>
      </c>
      <c r="BI41" s="4">
        <f t="shared" si="13"/>
        <v>0</v>
      </c>
      <c r="BJ41" s="4">
        <f t="shared" si="14"/>
        <v>0</v>
      </c>
      <c r="BK41" s="4" t="str">
        <f t="shared" si="15"/>
        <v>T</v>
      </c>
      <c r="BL41" s="4">
        <f t="shared" si="16"/>
        <v>0</v>
      </c>
      <c r="BM41" s="4">
        <f t="shared" si="17"/>
        <v>0</v>
      </c>
    </row>
    <row r="42" spans="1:65" s="4" customFormat="1" ht="14.25" customHeight="1">
      <c r="A42" s="20">
        <v>28</v>
      </c>
      <c r="B42" s="21" t="s">
        <v>99</v>
      </c>
      <c r="C42" s="21" t="s">
        <v>154</v>
      </c>
      <c r="D42" s="21" t="s">
        <v>155</v>
      </c>
      <c r="E42" s="21"/>
      <c r="F42" s="21">
        <v>1</v>
      </c>
      <c r="G42" s="21">
        <v>1</v>
      </c>
      <c r="H42" s="21"/>
      <c r="I42" s="21"/>
      <c r="J42" s="21"/>
      <c r="K42" s="21"/>
      <c r="L42" s="21">
        <v>10</v>
      </c>
      <c r="M42" s="21"/>
      <c r="N42" s="21"/>
      <c r="O42" s="21"/>
      <c r="P42" s="21"/>
      <c r="Q42" s="21"/>
      <c r="R42" s="21"/>
      <c r="S42" s="21" t="s">
        <v>156</v>
      </c>
      <c r="T42" s="21">
        <v>3</v>
      </c>
      <c r="U42" s="21"/>
      <c r="V42" s="21"/>
      <c r="W42" s="21">
        <v>294000</v>
      </c>
      <c r="X42" s="58">
        <f t="shared" si="3"/>
        <v>98000</v>
      </c>
      <c r="Y42" s="58">
        <f t="shared" si="29"/>
        <v>98000</v>
      </c>
      <c r="Z42" s="21"/>
      <c r="AA42" s="21"/>
      <c r="AB42" s="21"/>
      <c r="AC42" s="21">
        <v>98000</v>
      </c>
      <c r="AD42" s="21"/>
      <c r="AE42" s="21"/>
      <c r="AF42" s="21"/>
      <c r="AG42" s="21"/>
      <c r="AH42" s="21"/>
      <c r="AI42" s="58">
        <f t="shared" si="30"/>
        <v>98000</v>
      </c>
      <c r="AJ42" s="21"/>
      <c r="AK42" s="21">
        <v>0</v>
      </c>
      <c r="AL42" s="21"/>
      <c r="AM42" s="21">
        <v>98000</v>
      </c>
      <c r="AN42" s="21"/>
      <c r="AO42" s="21"/>
      <c r="AP42" s="21"/>
      <c r="AQ42" s="21"/>
      <c r="AR42" s="21"/>
      <c r="AS42" s="21"/>
      <c r="AT42" s="21"/>
      <c r="AU42" s="21"/>
      <c r="AV42" s="21">
        <v>98000</v>
      </c>
      <c r="AW42" s="21"/>
      <c r="AX42" s="58">
        <f t="shared" si="31"/>
        <v>0</v>
      </c>
      <c r="AY42" s="21"/>
      <c r="AZ42" s="21"/>
      <c r="BA42" s="21"/>
      <c r="BB42" s="82">
        <f t="shared" si="8"/>
        <v>100</v>
      </c>
      <c r="BC42" s="78" t="e">
        <f t="shared" si="23"/>
        <v>#DIV/0!</v>
      </c>
      <c r="BD42" s="105" t="s">
        <v>265</v>
      </c>
      <c r="BE42" s="4">
        <f t="shared" si="9"/>
        <v>0</v>
      </c>
      <c r="BF42" s="4" t="str">
        <f t="shared" si="10"/>
        <v>T</v>
      </c>
      <c r="BG42" s="4" t="str">
        <f t="shared" si="11"/>
        <v>T</v>
      </c>
      <c r="BH42" s="4">
        <f t="shared" si="12"/>
        <v>0</v>
      </c>
      <c r="BI42" s="4">
        <f t="shared" si="13"/>
        <v>0</v>
      </c>
      <c r="BJ42" s="4">
        <f t="shared" si="14"/>
        <v>0</v>
      </c>
      <c r="BK42" s="4" t="str">
        <f t="shared" si="15"/>
        <v>T</v>
      </c>
      <c r="BL42" s="4">
        <f t="shared" si="16"/>
        <v>0</v>
      </c>
      <c r="BM42" s="4">
        <f t="shared" si="17"/>
        <v>0</v>
      </c>
    </row>
    <row r="43" spans="1:65" s="4" customFormat="1" ht="14.25" customHeight="1">
      <c r="A43" s="20">
        <v>29</v>
      </c>
      <c r="B43" s="21" t="s">
        <v>99</v>
      </c>
      <c r="C43" s="21" t="s">
        <v>154</v>
      </c>
      <c r="D43" s="21" t="s">
        <v>155</v>
      </c>
      <c r="E43" s="21"/>
      <c r="F43" s="21">
        <v>1</v>
      </c>
      <c r="G43" s="21">
        <v>1</v>
      </c>
      <c r="H43" s="21"/>
      <c r="I43" s="21"/>
      <c r="J43" s="21"/>
      <c r="K43" s="21"/>
      <c r="L43" s="21">
        <v>10</v>
      </c>
      <c r="M43" s="21"/>
      <c r="N43" s="21"/>
      <c r="O43" s="21"/>
      <c r="P43" s="21"/>
      <c r="Q43" s="21"/>
      <c r="R43" s="21"/>
      <c r="S43" s="21" t="s">
        <v>157</v>
      </c>
      <c r="T43" s="21">
        <v>3</v>
      </c>
      <c r="U43" s="21"/>
      <c r="V43" s="21"/>
      <c r="W43" s="21">
        <v>315000</v>
      </c>
      <c r="X43" s="58">
        <f t="shared" si="3"/>
        <v>105000</v>
      </c>
      <c r="Y43" s="58">
        <f t="shared" si="29"/>
        <v>98000</v>
      </c>
      <c r="Z43" s="21"/>
      <c r="AA43" s="21"/>
      <c r="AB43" s="21"/>
      <c r="AC43" s="21"/>
      <c r="AD43" s="21"/>
      <c r="AE43" s="21"/>
      <c r="AF43" s="21">
        <v>98000</v>
      </c>
      <c r="AG43" s="21"/>
      <c r="AH43" s="21"/>
      <c r="AI43" s="58">
        <f t="shared" si="30"/>
        <v>98000</v>
      </c>
      <c r="AJ43" s="21"/>
      <c r="AK43" s="21"/>
      <c r="AL43" s="21"/>
      <c r="AM43" s="21"/>
      <c r="AN43" s="21"/>
      <c r="AO43" s="21">
        <v>98000</v>
      </c>
      <c r="AP43" s="21"/>
      <c r="AQ43" s="21"/>
      <c r="AR43" s="21"/>
      <c r="AS43" s="21">
        <v>98000</v>
      </c>
      <c r="AT43" s="21"/>
      <c r="AU43" s="21"/>
      <c r="AV43" s="21"/>
      <c r="AW43" s="21"/>
      <c r="AX43" s="58">
        <f t="shared" si="31"/>
        <v>0</v>
      </c>
      <c r="AY43" s="21"/>
      <c r="AZ43" s="21"/>
      <c r="BA43" s="21"/>
      <c r="BB43" s="82" t="e">
        <f t="shared" si="8"/>
        <v>#DIV/0!</v>
      </c>
      <c r="BC43" s="78">
        <f t="shared" si="23"/>
        <v>100</v>
      </c>
      <c r="BD43" s="105" t="s">
        <v>267</v>
      </c>
      <c r="BE43" s="83">
        <f t="shared" si="9"/>
        <v>0</v>
      </c>
      <c r="BF43" s="83" t="str">
        <f t="shared" si="10"/>
        <v>T</v>
      </c>
      <c r="BG43" s="83" t="str">
        <f t="shared" si="11"/>
        <v>T</v>
      </c>
      <c r="BH43" s="83">
        <f t="shared" si="12"/>
        <v>0</v>
      </c>
      <c r="BI43" s="83">
        <f t="shared" si="13"/>
        <v>0</v>
      </c>
      <c r="BJ43" s="83">
        <f t="shared" si="14"/>
        <v>0</v>
      </c>
      <c r="BK43" s="83" t="str">
        <f t="shared" si="15"/>
        <v>T</v>
      </c>
      <c r="BL43" s="83">
        <f t="shared" si="16"/>
        <v>0</v>
      </c>
      <c r="BM43" s="83">
        <f t="shared" si="17"/>
        <v>0</v>
      </c>
    </row>
    <row r="44" spans="1:65" s="4" customFormat="1" ht="14.25" customHeight="1">
      <c r="A44" s="20">
        <v>30</v>
      </c>
      <c r="B44" s="21" t="s">
        <v>99</v>
      </c>
      <c r="C44" s="21" t="s">
        <v>158</v>
      </c>
      <c r="D44" s="21" t="s">
        <v>159</v>
      </c>
      <c r="E44" s="21"/>
      <c r="F44" s="21">
        <v>1</v>
      </c>
      <c r="G44" s="21">
        <v>1</v>
      </c>
      <c r="H44" s="21"/>
      <c r="I44" s="21"/>
      <c r="J44" s="21"/>
      <c r="K44" s="21">
        <v>35</v>
      </c>
      <c r="L44" s="21"/>
      <c r="M44" s="21"/>
      <c r="N44" s="21"/>
      <c r="O44" s="21"/>
      <c r="P44" s="21"/>
      <c r="Q44" s="21"/>
      <c r="R44" s="21"/>
      <c r="S44" s="21" t="s">
        <v>160</v>
      </c>
      <c r="T44" s="21">
        <v>1</v>
      </c>
      <c r="U44" s="21"/>
      <c r="V44" s="21"/>
      <c r="W44" s="21">
        <v>14000</v>
      </c>
      <c r="X44" s="58">
        <f t="shared" si="3"/>
        <v>14000</v>
      </c>
      <c r="Y44" s="58">
        <f t="shared" si="29"/>
        <v>14000</v>
      </c>
      <c r="Z44" s="21"/>
      <c r="AA44" s="21"/>
      <c r="AB44" s="21">
        <v>14000</v>
      </c>
      <c r="AC44" s="21"/>
      <c r="AD44" s="21"/>
      <c r="AE44" s="21"/>
      <c r="AF44" s="21"/>
      <c r="AG44" s="21"/>
      <c r="AH44" s="21"/>
      <c r="AI44" s="58">
        <f t="shared" si="30"/>
        <v>14000</v>
      </c>
      <c r="AJ44" s="21"/>
      <c r="AK44" s="21">
        <v>14000</v>
      </c>
      <c r="AL44" s="21"/>
      <c r="AM44" s="21"/>
      <c r="AN44" s="21"/>
      <c r="AO44" s="21"/>
      <c r="AP44" s="21"/>
      <c r="AQ44" s="21"/>
      <c r="AR44" s="21"/>
      <c r="AS44" s="21"/>
      <c r="AT44" s="21"/>
      <c r="AU44" s="21"/>
      <c r="AV44" s="21">
        <v>14000</v>
      </c>
      <c r="AW44" s="21"/>
      <c r="AX44" s="58">
        <f t="shared" si="31"/>
        <v>0</v>
      </c>
      <c r="AY44" s="21"/>
      <c r="AZ44" s="21"/>
      <c r="BA44" s="21"/>
      <c r="BB44" s="82" t="e">
        <f t="shared" si="8"/>
        <v>#DIV/0!</v>
      </c>
      <c r="BC44" s="78" t="e">
        <f t="shared" si="23"/>
        <v>#DIV/0!</v>
      </c>
      <c r="BD44" s="105" t="s">
        <v>269</v>
      </c>
      <c r="BE44" s="4">
        <f t="shared" si="9"/>
        <v>0</v>
      </c>
      <c r="BF44" s="4" t="str">
        <f t="shared" si="10"/>
        <v>T</v>
      </c>
      <c r="BG44" s="4" t="str">
        <f t="shared" si="11"/>
        <v>T</v>
      </c>
      <c r="BH44" s="4">
        <f t="shared" si="12"/>
        <v>0</v>
      </c>
      <c r="BI44" s="4">
        <f t="shared" si="13"/>
        <v>0</v>
      </c>
      <c r="BJ44" s="4">
        <f t="shared" si="14"/>
        <v>0</v>
      </c>
      <c r="BK44" s="4" t="str">
        <f t="shared" si="15"/>
        <v>T</v>
      </c>
      <c r="BL44" s="4">
        <f t="shared" si="16"/>
        <v>0</v>
      </c>
      <c r="BM44" s="4">
        <f t="shared" si="17"/>
        <v>0</v>
      </c>
    </row>
    <row r="45" spans="1:65" s="4" customFormat="1" ht="14.25" customHeight="1">
      <c r="A45" s="20">
        <v>31</v>
      </c>
      <c r="B45" s="21" t="s">
        <v>99</v>
      </c>
      <c r="C45" s="21" t="s">
        <v>161</v>
      </c>
      <c r="D45" s="21" t="s">
        <v>159</v>
      </c>
      <c r="E45" s="21"/>
      <c r="F45" s="21">
        <v>1</v>
      </c>
      <c r="G45" s="21">
        <v>1</v>
      </c>
      <c r="H45" s="21"/>
      <c r="I45" s="21"/>
      <c r="J45" s="21"/>
      <c r="K45" s="21">
        <v>30</v>
      </c>
      <c r="L45" s="21"/>
      <c r="M45" s="21"/>
      <c r="N45" s="21"/>
      <c r="O45" s="21"/>
      <c r="P45" s="21"/>
      <c r="Q45" s="21"/>
      <c r="R45" s="21"/>
      <c r="S45" s="21" t="s">
        <v>160</v>
      </c>
      <c r="T45" s="21">
        <v>1</v>
      </c>
      <c r="U45" s="21"/>
      <c r="V45" s="21"/>
      <c r="W45" s="21">
        <v>8400</v>
      </c>
      <c r="X45" s="58">
        <f t="shared" si="3"/>
        <v>8400</v>
      </c>
      <c r="Y45" s="58">
        <f t="shared" si="29"/>
        <v>8400</v>
      </c>
      <c r="Z45" s="21"/>
      <c r="AA45" s="21"/>
      <c r="AB45" s="21">
        <v>8400</v>
      </c>
      <c r="AC45" s="21"/>
      <c r="AD45" s="21"/>
      <c r="AE45" s="21"/>
      <c r="AF45" s="21"/>
      <c r="AG45" s="21"/>
      <c r="AH45" s="21"/>
      <c r="AI45" s="58">
        <f t="shared" si="30"/>
        <v>8400</v>
      </c>
      <c r="AJ45" s="21"/>
      <c r="AK45" s="21">
        <v>8400</v>
      </c>
      <c r="AL45" s="21"/>
      <c r="AM45" s="21"/>
      <c r="AN45" s="21"/>
      <c r="AO45" s="21"/>
      <c r="AP45" s="21"/>
      <c r="AQ45" s="21"/>
      <c r="AR45" s="21"/>
      <c r="AS45" s="21"/>
      <c r="AT45" s="21"/>
      <c r="AU45" s="21"/>
      <c r="AV45" s="21">
        <v>8400</v>
      </c>
      <c r="AW45" s="21"/>
      <c r="AX45" s="58">
        <f t="shared" si="31"/>
        <v>0</v>
      </c>
      <c r="AY45" s="21"/>
      <c r="AZ45" s="21"/>
      <c r="BA45" s="21"/>
      <c r="BB45" s="82" t="e">
        <f t="shared" si="8"/>
        <v>#DIV/0!</v>
      </c>
      <c r="BC45" s="78" t="e">
        <f t="shared" si="23"/>
        <v>#DIV/0!</v>
      </c>
      <c r="BD45" s="105" t="s">
        <v>269</v>
      </c>
      <c r="BE45" s="4">
        <f t="shared" si="9"/>
        <v>0</v>
      </c>
      <c r="BF45" s="4" t="str">
        <f t="shared" si="10"/>
        <v>T</v>
      </c>
      <c r="BG45" s="4" t="str">
        <f t="shared" si="11"/>
        <v>T</v>
      </c>
      <c r="BH45" s="4">
        <f t="shared" si="12"/>
        <v>0</v>
      </c>
      <c r="BI45" s="4">
        <f t="shared" si="13"/>
        <v>0</v>
      </c>
      <c r="BJ45" s="4">
        <f t="shared" si="14"/>
        <v>0</v>
      </c>
      <c r="BK45" s="4" t="str">
        <f t="shared" si="15"/>
        <v>T</v>
      </c>
      <c r="BL45" s="4">
        <f t="shared" si="16"/>
        <v>0</v>
      </c>
      <c r="BM45" s="4">
        <f t="shared" si="17"/>
        <v>0</v>
      </c>
    </row>
    <row r="46" spans="1:65" s="4" customFormat="1" ht="14.25" customHeight="1">
      <c r="A46" s="20">
        <v>32</v>
      </c>
      <c r="B46" s="21" t="s">
        <v>99</v>
      </c>
      <c r="C46" s="21" t="s">
        <v>161</v>
      </c>
      <c r="D46" s="21" t="s">
        <v>159</v>
      </c>
      <c r="E46" s="21"/>
      <c r="F46" s="21">
        <v>1</v>
      </c>
      <c r="G46" s="21">
        <v>1</v>
      </c>
      <c r="H46" s="21"/>
      <c r="I46" s="21"/>
      <c r="J46" s="21"/>
      <c r="K46" s="21">
        <v>30</v>
      </c>
      <c r="L46" s="21"/>
      <c r="M46" s="21"/>
      <c r="N46" s="21"/>
      <c r="O46" s="21"/>
      <c r="P46" s="21"/>
      <c r="Q46" s="21"/>
      <c r="R46" s="21"/>
      <c r="S46" s="21" t="s">
        <v>162</v>
      </c>
      <c r="T46" s="21">
        <v>1</v>
      </c>
      <c r="U46" s="21"/>
      <c r="V46" s="21"/>
      <c r="W46" s="21">
        <v>11400</v>
      </c>
      <c r="X46" s="58">
        <f t="shared" si="3"/>
        <v>11400</v>
      </c>
      <c r="Y46" s="58">
        <f t="shared" si="29"/>
        <v>11400</v>
      </c>
      <c r="Z46" s="21"/>
      <c r="AA46" s="21"/>
      <c r="AB46" s="21"/>
      <c r="AC46" s="21"/>
      <c r="AD46" s="21"/>
      <c r="AE46" s="21">
        <v>11400</v>
      </c>
      <c r="AF46" s="21"/>
      <c r="AG46" s="21"/>
      <c r="AH46" s="21"/>
      <c r="AI46" s="58">
        <f t="shared" si="30"/>
        <v>11400</v>
      </c>
      <c r="AJ46" s="21"/>
      <c r="AK46" s="21"/>
      <c r="AL46" s="21"/>
      <c r="AM46" s="21">
        <v>11400</v>
      </c>
      <c r="AN46" s="21"/>
      <c r="AO46" s="21"/>
      <c r="AP46" s="21"/>
      <c r="AQ46" s="21"/>
      <c r="AR46" s="21"/>
      <c r="AS46" s="21"/>
      <c r="AT46" s="21"/>
      <c r="AU46" s="21"/>
      <c r="AV46" s="21">
        <v>11400</v>
      </c>
      <c r="AW46" s="21"/>
      <c r="AX46" s="58">
        <f t="shared" si="31"/>
        <v>0</v>
      </c>
      <c r="AY46" s="21"/>
      <c r="AZ46" s="21"/>
      <c r="BA46" s="21"/>
      <c r="BB46" s="82">
        <f t="shared" si="8"/>
        <v>100</v>
      </c>
      <c r="BC46" s="78" t="e">
        <f t="shared" si="23"/>
        <v>#DIV/0!</v>
      </c>
      <c r="BD46" s="105" t="s">
        <v>267</v>
      </c>
      <c r="BE46" s="4">
        <f t="shared" si="9"/>
        <v>0</v>
      </c>
      <c r="BF46" s="4" t="str">
        <f t="shared" si="10"/>
        <v>T</v>
      </c>
      <c r="BG46" s="4" t="str">
        <f t="shared" si="11"/>
        <v>T</v>
      </c>
      <c r="BH46" s="4">
        <f t="shared" si="12"/>
        <v>0</v>
      </c>
      <c r="BI46" s="4">
        <f t="shared" si="13"/>
        <v>0</v>
      </c>
      <c r="BJ46" s="4">
        <f t="shared" si="14"/>
        <v>0</v>
      </c>
      <c r="BK46" s="4" t="str">
        <f t="shared" si="15"/>
        <v>T</v>
      </c>
      <c r="BL46" s="4">
        <f t="shared" si="16"/>
        <v>0</v>
      </c>
      <c r="BM46" s="4">
        <f t="shared" si="17"/>
        <v>0</v>
      </c>
    </row>
    <row r="47" spans="1:65" s="4" customFormat="1" ht="14.25" customHeight="1">
      <c r="A47" s="20">
        <v>33</v>
      </c>
      <c r="B47" s="21" t="s">
        <v>99</v>
      </c>
      <c r="C47" s="21" t="s">
        <v>163</v>
      </c>
      <c r="D47" s="21" t="s">
        <v>159</v>
      </c>
      <c r="E47" s="21"/>
      <c r="F47" s="21">
        <v>1</v>
      </c>
      <c r="G47" s="21">
        <v>1</v>
      </c>
      <c r="H47" s="21"/>
      <c r="I47" s="21"/>
      <c r="J47" s="21"/>
      <c r="K47" s="21">
        <v>37</v>
      </c>
      <c r="L47" s="21"/>
      <c r="M47" s="21"/>
      <c r="N47" s="21"/>
      <c r="O47" s="21"/>
      <c r="P47" s="21"/>
      <c r="Q47" s="21"/>
      <c r="R47" s="21"/>
      <c r="S47" s="21" t="s">
        <v>160</v>
      </c>
      <c r="T47" s="21">
        <v>1</v>
      </c>
      <c r="U47" s="21"/>
      <c r="V47" s="21"/>
      <c r="W47" s="21">
        <v>10360</v>
      </c>
      <c r="X47" s="58">
        <f t="shared" si="3"/>
        <v>10360</v>
      </c>
      <c r="Y47" s="58">
        <f t="shared" si="29"/>
        <v>10360</v>
      </c>
      <c r="Z47" s="21"/>
      <c r="AA47" s="21"/>
      <c r="AB47" s="21">
        <v>10360</v>
      </c>
      <c r="AC47" s="21"/>
      <c r="AD47" s="21"/>
      <c r="AE47" s="21"/>
      <c r="AF47" s="21"/>
      <c r="AG47" s="21"/>
      <c r="AH47" s="21"/>
      <c r="AI47" s="58">
        <f t="shared" si="30"/>
        <v>10360</v>
      </c>
      <c r="AJ47" s="21"/>
      <c r="AK47" s="21">
        <v>10360</v>
      </c>
      <c r="AL47" s="21"/>
      <c r="AM47" s="21"/>
      <c r="AN47" s="21"/>
      <c r="AO47" s="21"/>
      <c r="AP47" s="21"/>
      <c r="AQ47" s="21"/>
      <c r="AR47" s="21"/>
      <c r="AS47" s="21"/>
      <c r="AT47" s="21"/>
      <c r="AU47" s="21"/>
      <c r="AV47" s="21">
        <v>10360</v>
      </c>
      <c r="AW47" s="21"/>
      <c r="AX47" s="58">
        <f t="shared" si="31"/>
        <v>0</v>
      </c>
      <c r="AY47" s="21"/>
      <c r="AZ47" s="21"/>
      <c r="BA47" s="21"/>
      <c r="BB47" s="82" t="e">
        <f t="shared" si="8"/>
        <v>#DIV/0!</v>
      </c>
      <c r="BC47" s="78" t="e">
        <f t="shared" si="23"/>
        <v>#DIV/0!</v>
      </c>
      <c r="BD47" s="106" t="s">
        <v>268</v>
      </c>
      <c r="BE47" s="4">
        <f t="shared" si="9"/>
        <v>0</v>
      </c>
      <c r="BF47" s="4" t="str">
        <f t="shared" si="10"/>
        <v>T</v>
      </c>
      <c r="BG47" s="4" t="str">
        <f t="shared" si="11"/>
        <v>T</v>
      </c>
      <c r="BH47" s="4">
        <f t="shared" si="12"/>
        <v>0</v>
      </c>
      <c r="BI47" s="4">
        <f t="shared" si="13"/>
        <v>0</v>
      </c>
      <c r="BJ47" s="4">
        <f t="shared" si="14"/>
        <v>0</v>
      </c>
      <c r="BK47" s="4" t="str">
        <f t="shared" si="15"/>
        <v>T</v>
      </c>
      <c r="BL47" s="4">
        <f t="shared" si="16"/>
        <v>0</v>
      </c>
      <c r="BM47" s="4">
        <f t="shared" si="17"/>
        <v>0</v>
      </c>
    </row>
    <row r="48" spans="1:65" s="4" customFormat="1" ht="14.25" customHeight="1">
      <c r="A48" s="20">
        <v>34</v>
      </c>
      <c r="B48" s="21" t="s">
        <v>99</v>
      </c>
      <c r="C48" s="21" t="s">
        <v>163</v>
      </c>
      <c r="D48" s="21" t="s">
        <v>159</v>
      </c>
      <c r="E48" s="21"/>
      <c r="F48" s="21">
        <v>1</v>
      </c>
      <c r="G48" s="21">
        <v>1</v>
      </c>
      <c r="H48" s="21"/>
      <c r="I48" s="21"/>
      <c r="J48" s="21"/>
      <c r="K48" s="21">
        <v>37</v>
      </c>
      <c r="L48" s="21"/>
      <c r="M48" s="21"/>
      <c r="N48" s="21"/>
      <c r="O48" s="21"/>
      <c r="P48" s="21"/>
      <c r="Q48" s="21"/>
      <c r="R48" s="21"/>
      <c r="S48" s="21" t="s">
        <v>162</v>
      </c>
      <c r="T48" s="21">
        <v>1</v>
      </c>
      <c r="U48" s="21"/>
      <c r="V48" s="21"/>
      <c r="W48" s="21">
        <v>14060</v>
      </c>
      <c r="X48" s="58">
        <f t="shared" si="3"/>
        <v>14060</v>
      </c>
      <c r="Y48" s="58">
        <f t="shared" si="29"/>
        <v>14060</v>
      </c>
      <c r="Z48" s="21"/>
      <c r="AA48" s="21"/>
      <c r="AB48" s="21"/>
      <c r="AC48" s="21"/>
      <c r="AD48" s="21"/>
      <c r="AE48" s="21">
        <v>14060</v>
      </c>
      <c r="AF48" s="21"/>
      <c r="AG48" s="21"/>
      <c r="AH48" s="21"/>
      <c r="AI48" s="58">
        <f t="shared" si="30"/>
        <v>14060</v>
      </c>
      <c r="AJ48" s="21"/>
      <c r="AK48" s="21"/>
      <c r="AL48" s="21"/>
      <c r="AM48" s="21">
        <v>14060</v>
      </c>
      <c r="AN48" s="21"/>
      <c r="AO48" s="21"/>
      <c r="AP48" s="21"/>
      <c r="AQ48" s="21"/>
      <c r="AR48" s="21"/>
      <c r="AS48" s="21"/>
      <c r="AT48" s="21"/>
      <c r="AU48" s="21"/>
      <c r="AV48" s="21">
        <v>14060</v>
      </c>
      <c r="AW48" s="21"/>
      <c r="AX48" s="58">
        <f t="shared" si="31"/>
        <v>0</v>
      </c>
      <c r="AY48" s="21"/>
      <c r="AZ48" s="21"/>
      <c r="BA48" s="21"/>
      <c r="BB48" s="82">
        <f t="shared" si="8"/>
        <v>100</v>
      </c>
      <c r="BC48" s="78" t="e">
        <f t="shared" si="23"/>
        <v>#DIV/0!</v>
      </c>
      <c r="BD48" s="106" t="s">
        <v>266</v>
      </c>
      <c r="BE48" s="4">
        <f t="shared" si="9"/>
        <v>0</v>
      </c>
      <c r="BF48" s="4" t="str">
        <f t="shared" si="10"/>
        <v>T</v>
      </c>
      <c r="BG48" s="4" t="str">
        <f t="shared" si="11"/>
        <v>T</v>
      </c>
      <c r="BH48" s="4">
        <f t="shared" si="12"/>
        <v>0</v>
      </c>
      <c r="BI48" s="4">
        <f t="shared" si="13"/>
        <v>0</v>
      </c>
      <c r="BJ48" s="4">
        <f t="shared" si="14"/>
        <v>0</v>
      </c>
      <c r="BK48" s="4" t="str">
        <f t="shared" si="15"/>
        <v>T</v>
      </c>
      <c r="BL48" s="4">
        <f t="shared" si="16"/>
        <v>0</v>
      </c>
      <c r="BM48" s="4">
        <f t="shared" si="17"/>
        <v>0</v>
      </c>
    </row>
    <row r="49" spans="1:65" s="4" customFormat="1" ht="14.25" customHeight="1">
      <c r="A49" s="20">
        <v>35</v>
      </c>
      <c r="B49" s="21" t="s">
        <v>99</v>
      </c>
      <c r="C49" s="21" t="s">
        <v>164</v>
      </c>
      <c r="D49" s="21" t="s">
        <v>159</v>
      </c>
      <c r="E49" s="21"/>
      <c r="F49" s="21">
        <v>1</v>
      </c>
      <c r="G49" s="21">
        <v>1</v>
      </c>
      <c r="H49" s="21"/>
      <c r="I49" s="21"/>
      <c r="J49" s="21"/>
      <c r="K49" s="21">
        <v>3</v>
      </c>
      <c r="L49" s="21"/>
      <c r="M49" s="21"/>
      <c r="N49" s="21"/>
      <c r="O49" s="21"/>
      <c r="P49" s="21"/>
      <c r="Q49" s="21"/>
      <c r="R49" s="21"/>
      <c r="S49" s="21" t="s">
        <v>160</v>
      </c>
      <c r="T49" s="21">
        <v>1</v>
      </c>
      <c r="U49" s="21"/>
      <c r="V49" s="21"/>
      <c r="W49" s="21">
        <v>1200</v>
      </c>
      <c r="X49" s="58">
        <f t="shared" si="3"/>
        <v>1200</v>
      </c>
      <c r="Y49" s="58">
        <f t="shared" si="29"/>
        <v>1200</v>
      </c>
      <c r="Z49" s="21"/>
      <c r="AA49" s="21"/>
      <c r="AB49" s="21">
        <v>1200</v>
      </c>
      <c r="AC49" s="21"/>
      <c r="AD49" s="21"/>
      <c r="AE49" s="21"/>
      <c r="AF49" s="21"/>
      <c r="AG49" s="21"/>
      <c r="AH49" s="21"/>
      <c r="AI49" s="58">
        <f t="shared" si="30"/>
        <v>1200</v>
      </c>
      <c r="AJ49" s="21"/>
      <c r="AK49" s="21">
        <v>1200</v>
      </c>
      <c r="AL49" s="21"/>
      <c r="AM49" s="21"/>
      <c r="AN49" s="21"/>
      <c r="AO49" s="21"/>
      <c r="AP49" s="21"/>
      <c r="AQ49" s="21"/>
      <c r="AR49" s="21"/>
      <c r="AS49" s="21"/>
      <c r="AT49" s="21"/>
      <c r="AU49" s="21"/>
      <c r="AV49" s="21">
        <v>1200</v>
      </c>
      <c r="AW49" s="21"/>
      <c r="AX49" s="58">
        <f t="shared" si="31"/>
        <v>0</v>
      </c>
      <c r="AY49" s="21"/>
      <c r="AZ49" s="21"/>
      <c r="BA49" s="21"/>
      <c r="BB49" s="82" t="e">
        <f t="shared" si="8"/>
        <v>#DIV/0!</v>
      </c>
      <c r="BC49" s="78" t="e">
        <f t="shared" si="23"/>
        <v>#DIV/0!</v>
      </c>
      <c r="BD49" s="106" t="s">
        <v>268</v>
      </c>
      <c r="BE49" s="4">
        <f t="shared" si="9"/>
        <v>0</v>
      </c>
      <c r="BF49" s="4" t="str">
        <f t="shared" si="10"/>
        <v>T</v>
      </c>
      <c r="BG49" s="4" t="str">
        <f t="shared" si="11"/>
        <v>T</v>
      </c>
      <c r="BH49" s="4">
        <f t="shared" si="12"/>
        <v>0</v>
      </c>
      <c r="BI49" s="4">
        <f t="shared" si="13"/>
        <v>0</v>
      </c>
      <c r="BJ49" s="4">
        <f t="shared" si="14"/>
        <v>0</v>
      </c>
      <c r="BK49" s="4" t="str">
        <f t="shared" si="15"/>
        <v>T</v>
      </c>
      <c r="BL49" s="4">
        <f t="shared" si="16"/>
        <v>0</v>
      </c>
      <c r="BM49" s="4">
        <f t="shared" si="17"/>
        <v>0</v>
      </c>
    </row>
    <row r="50" spans="1:65" s="4" customFormat="1" ht="14.25" customHeight="1">
      <c r="A50" s="20">
        <v>36</v>
      </c>
      <c r="B50" s="21" t="s">
        <v>99</v>
      </c>
      <c r="C50" s="21" t="s">
        <v>164</v>
      </c>
      <c r="D50" s="21" t="s">
        <v>159</v>
      </c>
      <c r="E50" s="21"/>
      <c r="F50" s="21">
        <v>1</v>
      </c>
      <c r="G50" s="21">
        <v>1</v>
      </c>
      <c r="H50" s="21"/>
      <c r="I50" s="21"/>
      <c r="J50" s="21"/>
      <c r="K50" s="21">
        <v>3</v>
      </c>
      <c r="L50" s="21"/>
      <c r="M50" s="21"/>
      <c r="N50" s="21"/>
      <c r="O50" s="21"/>
      <c r="P50" s="21"/>
      <c r="Q50" s="21"/>
      <c r="R50" s="21"/>
      <c r="S50" s="21" t="s">
        <v>162</v>
      </c>
      <c r="T50" s="21">
        <v>1</v>
      </c>
      <c r="U50" s="21"/>
      <c r="V50" s="21"/>
      <c r="W50" s="21">
        <v>1500</v>
      </c>
      <c r="X50" s="58">
        <f t="shared" si="3"/>
        <v>1500</v>
      </c>
      <c r="Y50" s="58">
        <f t="shared" si="29"/>
        <v>1500</v>
      </c>
      <c r="Z50" s="21"/>
      <c r="AA50" s="21"/>
      <c r="AB50" s="21"/>
      <c r="AC50" s="21"/>
      <c r="AD50" s="21"/>
      <c r="AE50" s="21">
        <v>1500</v>
      </c>
      <c r="AF50" s="21"/>
      <c r="AG50" s="21"/>
      <c r="AH50" s="21"/>
      <c r="AI50" s="58">
        <f t="shared" si="30"/>
        <v>1500</v>
      </c>
      <c r="AJ50" s="21"/>
      <c r="AK50" s="21"/>
      <c r="AL50" s="21"/>
      <c r="AM50" s="21">
        <v>1500</v>
      </c>
      <c r="AN50" s="21"/>
      <c r="AO50" s="21"/>
      <c r="AP50" s="21"/>
      <c r="AQ50" s="21"/>
      <c r="AR50" s="21"/>
      <c r="AS50" s="21"/>
      <c r="AT50" s="21"/>
      <c r="AU50" s="21"/>
      <c r="AV50" s="21">
        <v>1500</v>
      </c>
      <c r="AW50" s="21"/>
      <c r="AX50" s="58">
        <f t="shared" si="31"/>
        <v>0</v>
      </c>
      <c r="AY50" s="21"/>
      <c r="AZ50" s="21"/>
      <c r="BA50" s="21"/>
      <c r="BB50" s="82">
        <f t="shared" si="8"/>
        <v>100</v>
      </c>
      <c r="BC50" s="78" t="e">
        <f t="shared" si="23"/>
        <v>#DIV/0!</v>
      </c>
      <c r="BD50" s="106" t="s">
        <v>266</v>
      </c>
      <c r="BE50" s="4">
        <f t="shared" si="9"/>
        <v>0</v>
      </c>
      <c r="BF50" s="4" t="str">
        <f t="shared" si="10"/>
        <v>T</v>
      </c>
      <c r="BG50" s="4" t="str">
        <f t="shared" si="11"/>
        <v>T</v>
      </c>
      <c r="BH50" s="4">
        <f t="shared" si="12"/>
        <v>0</v>
      </c>
      <c r="BI50" s="4">
        <f t="shared" si="13"/>
        <v>0</v>
      </c>
      <c r="BJ50" s="4">
        <f t="shared" si="14"/>
        <v>0</v>
      </c>
      <c r="BK50" s="4" t="str">
        <f t="shared" si="15"/>
        <v>T</v>
      </c>
      <c r="BL50" s="4">
        <f t="shared" si="16"/>
        <v>0</v>
      </c>
      <c r="BM50" s="4">
        <f t="shared" si="17"/>
        <v>0</v>
      </c>
    </row>
    <row r="51" spans="1:65" s="4" customFormat="1" ht="14.25" customHeight="1">
      <c r="A51" s="20">
        <v>37</v>
      </c>
      <c r="B51" s="21" t="s">
        <v>99</v>
      </c>
      <c r="C51" s="21" t="s">
        <v>165</v>
      </c>
      <c r="D51" s="21" t="s">
        <v>159</v>
      </c>
      <c r="E51" s="21"/>
      <c r="F51" s="21">
        <v>1</v>
      </c>
      <c r="G51" s="21">
        <v>1</v>
      </c>
      <c r="H51" s="21"/>
      <c r="I51" s="21"/>
      <c r="J51" s="21"/>
      <c r="K51" s="21">
        <v>18</v>
      </c>
      <c r="L51" s="21"/>
      <c r="M51" s="21"/>
      <c r="N51" s="21"/>
      <c r="O51" s="21"/>
      <c r="P51" s="21"/>
      <c r="Q51" s="21"/>
      <c r="R51" s="21"/>
      <c r="S51" s="21" t="s">
        <v>160</v>
      </c>
      <c r="T51" s="21">
        <v>1</v>
      </c>
      <c r="U51" s="21"/>
      <c r="V51" s="21"/>
      <c r="W51" s="21">
        <v>7200</v>
      </c>
      <c r="X51" s="58">
        <f t="shared" si="3"/>
        <v>7200</v>
      </c>
      <c r="Y51" s="58">
        <f t="shared" si="29"/>
        <v>7200</v>
      </c>
      <c r="Z51" s="21"/>
      <c r="AA51" s="21"/>
      <c r="AB51" s="21">
        <v>7200</v>
      </c>
      <c r="AC51" s="21"/>
      <c r="AD51" s="21"/>
      <c r="AE51" s="21"/>
      <c r="AF51" s="21"/>
      <c r="AG51" s="21"/>
      <c r="AH51" s="21"/>
      <c r="AI51" s="58">
        <f t="shared" si="30"/>
        <v>7200</v>
      </c>
      <c r="AJ51" s="21"/>
      <c r="AK51" s="21">
        <v>7200</v>
      </c>
      <c r="AL51" s="21"/>
      <c r="AM51" s="21"/>
      <c r="AN51" s="21"/>
      <c r="AO51" s="21"/>
      <c r="AP51" s="21"/>
      <c r="AQ51" s="21"/>
      <c r="AR51" s="21"/>
      <c r="AS51" s="21"/>
      <c r="AT51" s="21"/>
      <c r="AU51" s="21"/>
      <c r="AV51" s="21">
        <v>7200</v>
      </c>
      <c r="AW51" s="21"/>
      <c r="AX51" s="58">
        <f t="shared" si="31"/>
        <v>0</v>
      </c>
      <c r="AY51" s="21"/>
      <c r="AZ51" s="21"/>
      <c r="BA51" s="21"/>
      <c r="BB51" s="82" t="e">
        <f t="shared" si="8"/>
        <v>#DIV/0!</v>
      </c>
      <c r="BC51" s="78" t="e">
        <f t="shared" si="23"/>
        <v>#DIV/0!</v>
      </c>
      <c r="BD51" s="106" t="s">
        <v>268</v>
      </c>
      <c r="BE51" s="4">
        <f t="shared" si="9"/>
        <v>0</v>
      </c>
      <c r="BF51" s="4" t="str">
        <f t="shared" si="10"/>
        <v>T</v>
      </c>
      <c r="BG51" s="4" t="str">
        <f t="shared" si="11"/>
        <v>T</v>
      </c>
      <c r="BH51" s="4">
        <f t="shared" si="12"/>
        <v>0</v>
      </c>
      <c r="BI51" s="4">
        <f t="shared" si="13"/>
        <v>0</v>
      </c>
      <c r="BJ51" s="4">
        <f t="shared" si="14"/>
        <v>0</v>
      </c>
      <c r="BK51" s="4" t="str">
        <f t="shared" si="15"/>
        <v>T</v>
      </c>
      <c r="BL51" s="4">
        <f t="shared" si="16"/>
        <v>0</v>
      </c>
      <c r="BM51" s="4">
        <f t="shared" si="17"/>
        <v>0</v>
      </c>
    </row>
    <row r="52" spans="1:65" s="4" customFormat="1" ht="14.25" customHeight="1">
      <c r="A52" s="20">
        <v>38</v>
      </c>
      <c r="B52" s="21" t="s">
        <v>99</v>
      </c>
      <c r="C52" s="21" t="s">
        <v>165</v>
      </c>
      <c r="D52" s="21" t="s">
        <v>159</v>
      </c>
      <c r="E52" s="21"/>
      <c r="F52" s="21">
        <v>1</v>
      </c>
      <c r="G52" s="21">
        <v>1</v>
      </c>
      <c r="H52" s="21"/>
      <c r="I52" s="21"/>
      <c r="J52" s="21"/>
      <c r="K52" s="21">
        <v>18</v>
      </c>
      <c r="L52" s="21"/>
      <c r="M52" s="21"/>
      <c r="N52" s="21"/>
      <c r="O52" s="21"/>
      <c r="P52" s="21"/>
      <c r="Q52" s="21"/>
      <c r="R52" s="21"/>
      <c r="S52" s="21" t="s">
        <v>162</v>
      </c>
      <c r="T52" s="21">
        <v>1</v>
      </c>
      <c r="U52" s="21"/>
      <c r="V52" s="21"/>
      <c r="W52" s="21">
        <v>9000</v>
      </c>
      <c r="X52" s="58">
        <f t="shared" si="3"/>
        <v>9000</v>
      </c>
      <c r="Y52" s="58">
        <f t="shared" si="29"/>
        <v>9000</v>
      </c>
      <c r="Z52" s="21"/>
      <c r="AA52" s="21"/>
      <c r="AB52" s="21"/>
      <c r="AC52" s="21"/>
      <c r="AD52" s="21"/>
      <c r="AE52" s="21">
        <v>9000</v>
      </c>
      <c r="AF52" s="21"/>
      <c r="AG52" s="21"/>
      <c r="AH52" s="21"/>
      <c r="AI52" s="58">
        <f t="shared" si="30"/>
        <v>9000</v>
      </c>
      <c r="AJ52" s="21"/>
      <c r="AK52" s="21"/>
      <c r="AL52" s="21"/>
      <c r="AM52" s="21">
        <v>9000</v>
      </c>
      <c r="AN52" s="21"/>
      <c r="AO52" s="21"/>
      <c r="AP52" s="21"/>
      <c r="AQ52" s="21"/>
      <c r="AR52" s="21"/>
      <c r="AS52" s="21"/>
      <c r="AT52" s="21"/>
      <c r="AU52" s="21"/>
      <c r="AV52" s="21">
        <v>9000</v>
      </c>
      <c r="AW52" s="21"/>
      <c r="AX52" s="58">
        <f t="shared" si="31"/>
        <v>0</v>
      </c>
      <c r="AY52" s="21"/>
      <c r="AZ52" s="21"/>
      <c r="BA52" s="21"/>
      <c r="BB52" s="82">
        <f t="shared" si="8"/>
        <v>100</v>
      </c>
      <c r="BC52" s="78" t="e">
        <f t="shared" si="23"/>
        <v>#DIV/0!</v>
      </c>
      <c r="BD52" s="106" t="s">
        <v>266</v>
      </c>
      <c r="BE52" s="4">
        <f t="shared" si="9"/>
        <v>0</v>
      </c>
      <c r="BF52" s="4" t="str">
        <f t="shared" si="10"/>
        <v>T</v>
      </c>
      <c r="BG52" s="4" t="str">
        <f t="shared" si="11"/>
        <v>T</v>
      </c>
      <c r="BH52" s="4">
        <f t="shared" si="12"/>
        <v>0</v>
      </c>
      <c r="BI52" s="4">
        <f t="shared" si="13"/>
        <v>0</v>
      </c>
      <c r="BJ52" s="4">
        <f t="shared" si="14"/>
        <v>0</v>
      </c>
      <c r="BK52" s="4" t="str">
        <f t="shared" si="15"/>
        <v>T</v>
      </c>
      <c r="BL52" s="4">
        <f t="shared" si="16"/>
        <v>0</v>
      </c>
      <c r="BM52" s="4">
        <f t="shared" si="17"/>
        <v>0</v>
      </c>
    </row>
    <row r="53" spans="1:65" s="4" customFormat="1" ht="14.25" customHeight="1">
      <c r="A53" s="20">
        <v>39</v>
      </c>
      <c r="B53" s="21" t="s">
        <v>99</v>
      </c>
      <c r="C53" s="21" t="s">
        <v>166</v>
      </c>
      <c r="D53" s="21" t="s">
        <v>159</v>
      </c>
      <c r="E53" s="21"/>
      <c r="F53" s="21">
        <v>1</v>
      </c>
      <c r="G53" s="21">
        <v>1</v>
      </c>
      <c r="H53" s="21"/>
      <c r="I53" s="21"/>
      <c r="J53" s="21"/>
      <c r="K53" s="21">
        <v>30</v>
      </c>
      <c r="L53" s="21"/>
      <c r="M53" s="21"/>
      <c r="N53" s="21"/>
      <c r="O53" s="21"/>
      <c r="P53" s="21"/>
      <c r="Q53" s="21"/>
      <c r="R53" s="21"/>
      <c r="S53" s="21" t="s">
        <v>160</v>
      </c>
      <c r="T53" s="21">
        <v>1</v>
      </c>
      <c r="U53" s="21"/>
      <c r="V53" s="21"/>
      <c r="W53" s="21">
        <v>8400</v>
      </c>
      <c r="X53" s="58">
        <f t="shared" si="3"/>
        <v>8400</v>
      </c>
      <c r="Y53" s="58">
        <f t="shared" si="29"/>
        <v>8400</v>
      </c>
      <c r="Z53" s="21"/>
      <c r="AA53" s="21"/>
      <c r="AB53" s="21">
        <v>8400</v>
      </c>
      <c r="AC53" s="21"/>
      <c r="AD53" s="21"/>
      <c r="AE53" s="21"/>
      <c r="AF53" s="21"/>
      <c r="AG53" s="21"/>
      <c r="AH53" s="21"/>
      <c r="AI53" s="58">
        <f t="shared" si="30"/>
        <v>8400</v>
      </c>
      <c r="AJ53" s="21"/>
      <c r="AK53" s="21">
        <v>8400</v>
      </c>
      <c r="AL53" s="21"/>
      <c r="AM53" s="21"/>
      <c r="AN53" s="21"/>
      <c r="AO53" s="21"/>
      <c r="AP53" s="21"/>
      <c r="AQ53" s="21"/>
      <c r="AR53" s="21"/>
      <c r="AS53" s="21"/>
      <c r="AT53" s="21"/>
      <c r="AU53" s="21"/>
      <c r="AV53" s="21">
        <v>8400</v>
      </c>
      <c r="AW53" s="21"/>
      <c r="AX53" s="58">
        <f t="shared" si="31"/>
        <v>0</v>
      </c>
      <c r="AY53" s="21"/>
      <c r="AZ53" s="21"/>
      <c r="BA53" s="21"/>
      <c r="BB53" s="82" t="e">
        <f t="shared" si="8"/>
        <v>#DIV/0!</v>
      </c>
      <c r="BC53" s="78" t="e">
        <f t="shared" si="23"/>
        <v>#DIV/0!</v>
      </c>
      <c r="BD53" s="106" t="s">
        <v>268</v>
      </c>
      <c r="BE53" s="4">
        <f t="shared" si="9"/>
        <v>0</v>
      </c>
      <c r="BF53" s="4" t="str">
        <f t="shared" si="10"/>
        <v>T</v>
      </c>
      <c r="BG53" s="4" t="str">
        <f t="shared" si="11"/>
        <v>T</v>
      </c>
      <c r="BH53" s="4">
        <f t="shared" si="12"/>
        <v>0</v>
      </c>
      <c r="BI53" s="4">
        <f t="shared" si="13"/>
        <v>0</v>
      </c>
      <c r="BJ53" s="4">
        <f t="shared" si="14"/>
        <v>0</v>
      </c>
      <c r="BK53" s="4" t="str">
        <f t="shared" si="15"/>
        <v>T</v>
      </c>
      <c r="BL53" s="4">
        <f t="shared" si="16"/>
        <v>0</v>
      </c>
      <c r="BM53" s="4">
        <f t="shared" si="17"/>
        <v>0</v>
      </c>
    </row>
    <row r="54" spans="1:65" s="4" customFormat="1" ht="14.25" customHeight="1">
      <c r="A54" s="20">
        <v>40</v>
      </c>
      <c r="B54" s="21" t="s">
        <v>99</v>
      </c>
      <c r="C54" s="21" t="s">
        <v>166</v>
      </c>
      <c r="D54" s="21" t="s">
        <v>159</v>
      </c>
      <c r="E54" s="21"/>
      <c r="F54" s="21">
        <v>1</v>
      </c>
      <c r="G54" s="21">
        <v>1</v>
      </c>
      <c r="H54" s="21"/>
      <c r="I54" s="21"/>
      <c r="J54" s="21"/>
      <c r="K54" s="21">
        <v>30</v>
      </c>
      <c r="L54" s="21"/>
      <c r="M54" s="21"/>
      <c r="N54" s="21"/>
      <c r="O54" s="21"/>
      <c r="P54" s="21"/>
      <c r="Q54" s="21"/>
      <c r="R54" s="21"/>
      <c r="S54" s="21" t="s">
        <v>162</v>
      </c>
      <c r="T54" s="21">
        <v>1</v>
      </c>
      <c r="U54" s="21"/>
      <c r="V54" s="21"/>
      <c r="W54" s="21">
        <v>11400</v>
      </c>
      <c r="X54" s="58">
        <f t="shared" si="3"/>
        <v>11400</v>
      </c>
      <c r="Y54" s="58">
        <f t="shared" si="29"/>
        <v>11400</v>
      </c>
      <c r="Z54" s="21"/>
      <c r="AA54" s="21"/>
      <c r="AB54" s="21"/>
      <c r="AC54" s="21"/>
      <c r="AD54" s="21"/>
      <c r="AE54" s="21">
        <v>11400</v>
      </c>
      <c r="AF54" s="21"/>
      <c r="AG54" s="21"/>
      <c r="AH54" s="21"/>
      <c r="AI54" s="58">
        <f t="shared" si="30"/>
        <v>11400</v>
      </c>
      <c r="AJ54" s="21"/>
      <c r="AK54" s="21"/>
      <c r="AL54" s="21"/>
      <c r="AM54" s="21">
        <v>11400</v>
      </c>
      <c r="AN54" s="21"/>
      <c r="AO54" s="21"/>
      <c r="AP54" s="21"/>
      <c r="AQ54" s="21"/>
      <c r="AR54" s="21"/>
      <c r="AS54" s="21"/>
      <c r="AT54" s="21"/>
      <c r="AU54" s="21"/>
      <c r="AV54" s="21">
        <v>11400</v>
      </c>
      <c r="AW54" s="21"/>
      <c r="AX54" s="58">
        <f t="shared" si="31"/>
        <v>0</v>
      </c>
      <c r="AY54" s="21"/>
      <c r="AZ54" s="21"/>
      <c r="BA54" s="21"/>
      <c r="BB54" s="82">
        <f t="shared" si="8"/>
        <v>100</v>
      </c>
      <c r="BC54" s="78" t="e">
        <f t="shared" si="23"/>
        <v>#DIV/0!</v>
      </c>
      <c r="BD54" s="106" t="s">
        <v>266</v>
      </c>
      <c r="BE54" s="4">
        <f t="shared" si="9"/>
        <v>0</v>
      </c>
      <c r="BF54" s="4" t="str">
        <f t="shared" si="10"/>
        <v>T</v>
      </c>
      <c r="BG54" s="4" t="str">
        <f t="shared" si="11"/>
        <v>T</v>
      </c>
      <c r="BH54" s="4">
        <f t="shared" si="12"/>
        <v>0</v>
      </c>
      <c r="BI54" s="4">
        <f t="shared" si="13"/>
        <v>0</v>
      </c>
      <c r="BJ54" s="4">
        <f t="shared" si="14"/>
        <v>0</v>
      </c>
      <c r="BK54" s="4" t="str">
        <f t="shared" si="15"/>
        <v>T</v>
      </c>
      <c r="BL54" s="4">
        <f t="shared" si="16"/>
        <v>0</v>
      </c>
      <c r="BM54" s="4">
        <f t="shared" si="17"/>
        <v>0</v>
      </c>
    </row>
    <row r="55" spans="1:65" s="4" customFormat="1" ht="14.25" customHeight="1">
      <c r="A55" s="20">
        <v>41</v>
      </c>
      <c r="B55" s="21" t="s">
        <v>99</v>
      </c>
      <c r="C55" s="21" t="s">
        <v>167</v>
      </c>
      <c r="D55" s="21" t="s">
        <v>159</v>
      </c>
      <c r="E55" s="21"/>
      <c r="F55" s="21">
        <v>1</v>
      </c>
      <c r="G55" s="21">
        <v>1</v>
      </c>
      <c r="H55" s="21"/>
      <c r="I55" s="21"/>
      <c r="J55" s="21"/>
      <c r="K55" s="21">
        <v>95</v>
      </c>
      <c r="L55" s="21"/>
      <c r="M55" s="21"/>
      <c r="N55" s="21"/>
      <c r="O55" s="21"/>
      <c r="P55" s="21"/>
      <c r="Q55" s="21"/>
      <c r="R55" s="21"/>
      <c r="S55" s="21" t="s">
        <v>160</v>
      </c>
      <c r="T55" s="21">
        <v>1</v>
      </c>
      <c r="U55" s="21"/>
      <c r="V55" s="21"/>
      <c r="W55" s="21">
        <v>23400</v>
      </c>
      <c r="X55" s="58">
        <f t="shared" si="3"/>
        <v>23400</v>
      </c>
      <c r="Y55" s="58">
        <f t="shared" si="29"/>
        <v>23400</v>
      </c>
      <c r="Z55" s="21"/>
      <c r="AA55" s="21"/>
      <c r="AB55" s="21">
        <v>23400</v>
      </c>
      <c r="AC55" s="21"/>
      <c r="AD55" s="21"/>
      <c r="AE55" s="21"/>
      <c r="AF55" s="21"/>
      <c r="AG55" s="21"/>
      <c r="AH55" s="21"/>
      <c r="AI55" s="58">
        <f t="shared" si="30"/>
        <v>23400</v>
      </c>
      <c r="AJ55" s="21"/>
      <c r="AK55" s="21">
        <v>23400</v>
      </c>
      <c r="AL55" s="21"/>
      <c r="AM55" s="21"/>
      <c r="AN55" s="21"/>
      <c r="AO55" s="21"/>
      <c r="AP55" s="21"/>
      <c r="AQ55" s="21"/>
      <c r="AR55" s="21"/>
      <c r="AS55" s="21"/>
      <c r="AT55" s="21"/>
      <c r="AU55" s="21"/>
      <c r="AV55" s="21">
        <v>23400</v>
      </c>
      <c r="AW55" s="21"/>
      <c r="AX55" s="58">
        <f t="shared" si="31"/>
        <v>0</v>
      </c>
      <c r="AY55" s="21"/>
      <c r="AZ55" s="21"/>
      <c r="BA55" s="21"/>
      <c r="BB55" s="82" t="e">
        <f t="shared" si="8"/>
        <v>#DIV/0!</v>
      </c>
      <c r="BC55" s="78" t="e">
        <f t="shared" si="23"/>
        <v>#DIV/0!</v>
      </c>
      <c r="BD55" s="106" t="s">
        <v>268</v>
      </c>
      <c r="BE55" s="4">
        <f t="shared" si="9"/>
        <v>0</v>
      </c>
      <c r="BF55" s="4" t="str">
        <f t="shared" si="10"/>
        <v>T</v>
      </c>
      <c r="BG55" s="4" t="str">
        <f t="shared" si="11"/>
        <v>T</v>
      </c>
      <c r="BH55" s="4">
        <f t="shared" si="12"/>
        <v>0</v>
      </c>
      <c r="BI55" s="4">
        <f t="shared" si="13"/>
        <v>0</v>
      </c>
      <c r="BJ55" s="4">
        <f t="shared" si="14"/>
        <v>0</v>
      </c>
      <c r="BK55" s="4" t="str">
        <f t="shared" si="15"/>
        <v>T</v>
      </c>
      <c r="BL55" s="4">
        <f t="shared" si="16"/>
        <v>0</v>
      </c>
      <c r="BM55" s="4">
        <f t="shared" si="17"/>
        <v>0</v>
      </c>
    </row>
    <row r="56" spans="1:65" s="4" customFormat="1" ht="14.25" customHeight="1">
      <c r="A56" s="20">
        <v>42</v>
      </c>
      <c r="B56" s="21" t="s">
        <v>99</v>
      </c>
      <c r="C56" s="21" t="s">
        <v>167</v>
      </c>
      <c r="D56" s="21" t="s">
        <v>159</v>
      </c>
      <c r="E56" s="21"/>
      <c r="F56" s="21">
        <v>1</v>
      </c>
      <c r="G56" s="21">
        <v>1</v>
      </c>
      <c r="H56" s="21"/>
      <c r="I56" s="21"/>
      <c r="J56" s="21"/>
      <c r="K56" s="21">
        <v>95</v>
      </c>
      <c r="L56" s="21"/>
      <c r="M56" s="21"/>
      <c r="N56" s="21"/>
      <c r="O56" s="21"/>
      <c r="P56" s="21"/>
      <c r="Q56" s="21"/>
      <c r="R56" s="21"/>
      <c r="S56" s="21" t="s">
        <v>162</v>
      </c>
      <c r="T56" s="21">
        <v>1</v>
      </c>
      <c r="U56" s="21"/>
      <c r="V56" s="21"/>
      <c r="W56" s="21">
        <v>32900</v>
      </c>
      <c r="X56" s="58">
        <f t="shared" si="3"/>
        <v>32900</v>
      </c>
      <c r="Y56" s="58">
        <f t="shared" si="29"/>
        <v>32900</v>
      </c>
      <c r="Z56" s="21"/>
      <c r="AA56" s="21"/>
      <c r="AB56" s="21"/>
      <c r="AC56" s="21"/>
      <c r="AD56" s="21"/>
      <c r="AE56" s="21">
        <v>32900</v>
      </c>
      <c r="AF56" s="21"/>
      <c r="AG56" s="21"/>
      <c r="AH56" s="21"/>
      <c r="AI56" s="58">
        <f t="shared" si="30"/>
        <v>32900</v>
      </c>
      <c r="AJ56" s="21"/>
      <c r="AK56" s="21"/>
      <c r="AL56" s="21"/>
      <c r="AM56" s="21">
        <v>32900</v>
      </c>
      <c r="AN56" s="21"/>
      <c r="AO56" s="21"/>
      <c r="AP56" s="21"/>
      <c r="AQ56" s="21"/>
      <c r="AR56" s="21"/>
      <c r="AS56" s="21"/>
      <c r="AT56" s="21"/>
      <c r="AU56" s="21"/>
      <c r="AV56" s="21">
        <v>32900</v>
      </c>
      <c r="AW56" s="21"/>
      <c r="AX56" s="58">
        <f t="shared" si="31"/>
        <v>0</v>
      </c>
      <c r="AY56" s="21"/>
      <c r="AZ56" s="21"/>
      <c r="BA56" s="21"/>
      <c r="BB56" s="82">
        <f t="shared" si="8"/>
        <v>100</v>
      </c>
      <c r="BC56" s="78" t="e">
        <f t="shared" si="23"/>
        <v>#DIV/0!</v>
      </c>
      <c r="BD56" s="106" t="s">
        <v>266</v>
      </c>
      <c r="BE56" s="4">
        <f t="shared" si="9"/>
        <v>0</v>
      </c>
      <c r="BF56" s="4" t="str">
        <f t="shared" si="10"/>
        <v>T</v>
      </c>
      <c r="BG56" s="4" t="str">
        <f t="shared" si="11"/>
        <v>T</v>
      </c>
      <c r="BH56" s="4">
        <f t="shared" si="12"/>
        <v>0</v>
      </c>
      <c r="BI56" s="4">
        <f t="shared" si="13"/>
        <v>0</v>
      </c>
      <c r="BJ56" s="4">
        <f t="shared" si="14"/>
        <v>0</v>
      </c>
      <c r="BK56" s="4" t="str">
        <f t="shared" si="15"/>
        <v>T</v>
      </c>
      <c r="BL56" s="4">
        <f t="shared" si="16"/>
        <v>0</v>
      </c>
      <c r="BM56" s="4">
        <f t="shared" si="17"/>
        <v>0</v>
      </c>
    </row>
    <row r="57" spans="1:65" s="4" customFormat="1" ht="14.25" customHeight="1">
      <c r="A57" s="20">
        <v>43</v>
      </c>
      <c r="B57" s="21" t="s">
        <v>99</v>
      </c>
      <c r="C57" s="21" t="s">
        <v>168</v>
      </c>
      <c r="D57" s="21" t="s">
        <v>159</v>
      </c>
      <c r="E57" s="21"/>
      <c r="F57" s="21">
        <v>1</v>
      </c>
      <c r="G57" s="21">
        <v>1</v>
      </c>
      <c r="H57" s="21"/>
      <c r="I57" s="21"/>
      <c r="J57" s="21"/>
      <c r="K57" s="21">
        <v>50</v>
      </c>
      <c r="L57" s="21"/>
      <c r="M57" s="21"/>
      <c r="N57" s="21"/>
      <c r="O57" s="21"/>
      <c r="P57" s="21"/>
      <c r="Q57" s="21"/>
      <c r="R57" s="21"/>
      <c r="S57" s="21" t="s">
        <v>160</v>
      </c>
      <c r="T57" s="21">
        <v>1</v>
      </c>
      <c r="U57" s="21"/>
      <c r="V57" s="21"/>
      <c r="W57" s="21">
        <v>12640</v>
      </c>
      <c r="X57" s="58">
        <f t="shared" si="3"/>
        <v>12640</v>
      </c>
      <c r="Y57" s="58">
        <f t="shared" si="29"/>
        <v>12640</v>
      </c>
      <c r="Z57" s="21"/>
      <c r="AA57" s="21"/>
      <c r="AB57" s="21">
        <v>12640</v>
      </c>
      <c r="AC57" s="21"/>
      <c r="AD57" s="21"/>
      <c r="AE57" s="21"/>
      <c r="AF57" s="21"/>
      <c r="AG57" s="21"/>
      <c r="AH57" s="21"/>
      <c r="AI57" s="58">
        <f t="shared" si="30"/>
        <v>12640</v>
      </c>
      <c r="AJ57" s="21"/>
      <c r="AK57" s="21">
        <v>12640</v>
      </c>
      <c r="AL57" s="21"/>
      <c r="AM57" s="21"/>
      <c r="AN57" s="21"/>
      <c r="AO57" s="21"/>
      <c r="AP57" s="21"/>
      <c r="AQ57" s="21"/>
      <c r="AR57" s="21"/>
      <c r="AS57" s="21"/>
      <c r="AT57" s="21"/>
      <c r="AU57" s="21"/>
      <c r="AV57" s="21">
        <v>12640</v>
      </c>
      <c r="AW57" s="21"/>
      <c r="AX57" s="58">
        <f t="shared" si="31"/>
        <v>0</v>
      </c>
      <c r="AY57" s="21"/>
      <c r="AZ57" s="21"/>
      <c r="BA57" s="21"/>
      <c r="BB57" s="82" t="e">
        <f t="shared" si="8"/>
        <v>#DIV/0!</v>
      </c>
      <c r="BC57" s="78" t="e">
        <f t="shared" si="23"/>
        <v>#DIV/0!</v>
      </c>
      <c r="BD57" s="106" t="s">
        <v>268</v>
      </c>
      <c r="BE57" s="4">
        <f t="shared" si="9"/>
        <v>0</v>
      </c>
      <c r="BF57" s="4" t="str">
        <f t="shared" si="10"/>
        <v>T</v>
      </c>
      <c r="BG57" s="4" t="str">
        <f t="shared" si="11"/>
        <v>T</v>
      </c>
      <c r="BH57" s="4">
        <f t="shared" si="12"/>
        <v>0</v>
      </c>
      <c r="BI57" s="4">
        <f t="shared" si="13"/>
        <v>0</v>
      </c>
      <c r="BJ57" s="4">
        <f t="shared" si="14"/>
        <v>0</v>
      </c>
      <c r="BK57" s="4" t="str">
        <f t="shared" si="15"/>
        <v>T</v>
      </c>
      <c r="BL57" s="4">
        <f t="shared" si="16"/>
        <v>0</v>
      </c>
      <c r="BM57" s="4">
        <f t="shared" si="17"/>
        <v>0</v>
      </c>
    </row>
    <row r="58" spans="1:65" s="4" customFormat="1" ht="14.25" customHeight="1">
      <c r="A58" s="20">
        <v>44</v>
      </c>
      <c r="B58" s="21" t="s">
        <v>99</v>
      </c>
      <c r="C58" s="21" t="s">
        <v>168</v>
      </c>
      <c r="D58" s="21" t="s">
        <v>159</v>
      </c>
      <c r="E58" s="21"/>
      <c r="F58" s="21">
        <v>1</v>
      </c>
      <c r="G58" s="21">
        <v>1</v>
      </c>
      <c r="H58" s="21"/>
      <c r="I58" s="21"/>
      <c r="J58" s="21"/>
      <c r="K58" s="21">
        <v>50</v>
      </c>
      <c r="L58" s="21"/>
      <c r="M58" s="21"/>
      <c r="N58" s="21"/>
      <c r="O58" s="21"/>
      <c r="P58" s="21"/>
      <c r="Q58" s="21"/>
      <c r="R58" s="21"/>
      <c r="S58" s="21" t="s">
        <v>162</v>
      </c>
      <c r="T58" s="21">
        <v>1</v>
      </c>
      <c r="U58" s="21"/>
      <c r="V58" s="21"/>
      <c r="W58" s="21">
        <v>17640</v>
      </c>
      <c r="X58" s="58">
        <f t="shared" si="3"/>
        <v>17640</v>
      </c>
      <c r="Y58" s="58">
        <f t="shared" si="29"/>
        <v>17640</v>
      </c>
      <c r="Z58" s="21"/>
      <c r="AA58" s="21"/>
      <c r="AB58" s="21"/>
      <c r="AC58" s="21"/>
      <c r="AD58" s="21"/>
      <c r="AE58" s="21">
        <v>17640</v>
      </c>
      <c r="AF58" s="21"/>
      <c r="AG58" s="21"/>
      <c r="AH58" s="21"/>
      <c r="AI58" s="58">
        <f t="shared" si="30"/>
        <v>17640</v>
      </c>
      <c r="AJ58" s="21"/>
      <c r="AK58" s="21"/>
      <c r="AL58" s="21"/>
      <c r="AM58" s="21">
        <v>17640</v>
      </c>
      <c r="AN58" s="21"/>
      <c r="AO58" s="21"/>
      <c r="AP58" s="21"/>
      <c r="AQ58" s="21"/>
      <c r="AR58" s="21"/>
      <c r="AS58" s="21"/>
      <c r="AT58" s="21"/>
      <c r="AU58" s="21"/>
      <c r="AV58" s="21">
        <v>17640</v>
      </c>
      <c r="AW58" s="21"/>
      <c r="AX58" s="58">
        <f t="shared" si="31"/>
        <v>0</v>
      </c>
      <c r="AY58" s="21"/>
      <c r="AZ58" s="21"/>
      <c r="BA58" s="21"/>
      <c r="BB58" s="82">
        <f t="shared" si="8"/>
        <v>100</v>
      </c>
      <c r="BC58" s="78" t="e">
        <f t="shared" si="23"/>
        <v>#DIV/0!</v>
      </c>
      <c r="BD58" s="106" t="s">
        <v>266</v>
      </c>
      <c r="BE58" s="4">
        <f t="shared" si="9"/>
        <v>0</v>
      </c>
      <c r="BF58" s="4" t="str">
        <f t="shared" si="10"/>
        <v>T</v>
      </c>
      <c r="BG58" s="4" t="str">
        <f t="shared" si="11"/>
        <v>T</v>
      </c>
      <c r="BH58" s="4">
        <f t="shared" si="12"/>
        <v>0</v>
      </c>
      <c r="BI58" s="4">
        <f t="shared" si="13"/>
        <v>0</v>
      </c>
      <c r="BJ58" s="4">
        <f t="shared" si="14"/>
        <v>0</v>
      </c>
      <c r="BK58" s="4" t="str">
        <f t="shared" si="15"/>
        <v>T</v>
      </c>
      <c r="BL58" s="4">
        <f t="shared" si="16"/>
        <v>0</v>
      </c>
      <c r="BM58" s="4">
        <f t="shared" si="17"/>
        <v>0</v>
      </c>
    </row>
    <row r="59" spans="1:65" s="4" customFormat="1" ht="14.25" customHeight="1">
      <c r="A59" s="20">
        <v>45</v>
      </c>
      <c r="B59" s="21" t="s">
        <v>99</v>
      </c>
      <c r="C59" s="21" t="s">
        <v>169</v>
      </c>
      <c r="D59" s="21" t="s">
        <v>159</v>
      </c>
      <c r="E59" s="21"/>
      <c r="F59" s="21">
        <v>1</v>
      </c>
      <c r="G59" s="21">
        <v>1</v>
      </c>
      <c r="H59" s="21"/>
      <c r="I59" s="21"/>
      <c r="J59" s="21"/>
      <c r="K59" s="21">
        <v>61</v>
      </c>
      <c r="L59" s="21"/>
      <c r="M59" s="21"/>
      <c r="N59" s="21"/>
      <c r="O59" s="21"/>
      <c r="P59" s="21"/>
      <c r="Q59" s="21"/>
      <c r="R59" s="21"/>
      <c r="S59" s="21" t="s">
        <v>160</v>
      </c>
      <c r="T59" s="21">
        <v>1</v>
      </c>
      <c r="U59" s="21"/>
      <c r="V59" s="21"/>
      <c r="W59" s="21">
        <v>15480</v>
      </c>
      <c r="X59" s="58">
        <f t="shared" si="3"/>
        <v>15480</v>
      </c>
      <c r="Y59" s="58">
        <f t="shared" si="29"/>
        <v>15480</v>
      </c>
      <c r="Z59" s="21"/>
      <c r="AA59" s="21"/>
      <c r="AB59" s="21">
        <v>15480</v>
      </c>
      <c r="AC59" s="21"/>
      <c r="AD59" s="21"/>
      <c r="AE59" s="21"/>
      <c r="AF59" s="21"/>
      <c r="AG59" s="21"/>
      <c r="AH59" s="21"/>
      <c r="AI59" s="58">
        <f t="shared" si="30"/>
        <v>15480</v>
      </c>
      <c r="AJ59" s="21"/>
      <c r="AK59" s="21">
        <v>15480</v>
      </c>
      <c r="AL59" s="21"/>
      <c r="AM59" s="21"/>
      <c r="AN59" s="21"/>
      <c r="AO59" s="21"/>
      <c r="AP59" s="21"/>
      <c r="AQ59" s="21"/>
      <c r="AR59" s="21"/>
      <c r="AS59" s="21"/>
      <c r="AT59" s="21"/>
      <c r="AU59" s="21"/>
      <c r="AV59" s="21">
        <v>15480</v>
      </c>
      <c r="AW59" s="21"/>
      <c r="AX59" s="58">
        <f t="shared" si="31"/>
        <v>0</v>
      </c>
      <c r="AY59" s="21"/>
      <c r="AZ59" s="21"/>
      <c r="BA59" s="21"/>
      <c r="BB59" s="82" t="e">
        <f t="shared" si="8"/>
        <v>#DIV/0!</v>
      </c>
      <c r="BC59" s="78" t="e">
        <f t="shared" si="23"/>
        <v>#DIV/0!</v>
      </c>
      <c r="BD59" s="106" t="s">
        <v>268</v>
      </c>
      <c r="BE59" s="4">
        <f t="shared" si="9"/>
        <v>0</v>
      </c>
      <c r="BF59" s="4" t="str">
        <f t="shared" si="10"/>
        <v>T</v>
      </c>
      <c r="BG59" s="4" t="str">
        <f t="shared" si="11"/>
        <v>T</v>
      </c>
      <c r="BH59" s="4">
        <f t="shared" si="12"/>
        <v>0</v>
      </c>
      <c r="BI59" s="4">
        <f t="shared" si="13"/>
        <v>0</v>
      </c>
      <c r="BJ59" s="4">
        <f t="shared" si="14"/>
        <v>0</v>
      </c>
      <c r="BK59" s="4" t="str">
        <f t="shared" si="15"/>
        <v>T</v>
      </c>
      <c r="BL59" s="4">
        <f t="shared" si="16"/>
        <v>0</v>
      </c>
      <c r="BM59" s="4">
        <f t="shared" si="17"/>
        <v>0</v>
      </c>
    </row>
    <row r="60" spans="1:65" s="4" customFormat="1" ht="14.25" customHeight="1">
      <c r="A60" s="20">
        <v>46</v>
      </c>
      <c r="B60" s="21" t="s">
        <v>99</v>
      </c>
      <c r="C60" s="21" t="s">
        <v>169</v>
      </c>
      <c r="D60" s="21" t="s">
        <v>159</v>
      </c>
      <c r="E60" s="21"/>
      <c r="F60" s="21">
        <v>1</v>
      </c>
      <c r="G60" s="21">
        <v>1</v>
      </c>
      <c r="H60" s="21"/>
      <c r="I60" s="21"/>
      <c r="J60" s="21"/>
      <c r="K60" s="21">
        <v>96</v>
      </c>
      <c r="L60" s="21"/>
      <c r="M60" s="21"/>
      <c r="N60" s="21"/>
      <c r="O60" s="21"/>
      <c r="P60" s="21"/>
      <c r="Q60" s="21"/>
      <c r="R60" s="21"/>
      <c r="S60" s="21" t="s">
        <v>162</v>
      </c>
      <c r="T60" s="21">
        <v>1</v>
      </c>
      <c r="U60" s="21"/>
      <c r="V60" s="21"/>
      <c r="W60" s="21">
        <v>39080</v>
      </c>
      <c r="X60" s="58">
        <f t="shared" si="3"/>
        <v>39080</v>
      </c>
      <c r="Y60" s="58">
        <f t="shared" si="29"/>
        <v>39080</v>
      </c>
      <c r="Z60" s="21"/>
      <c r="AA60" s="21"/>
      <c r="AB60" s="21"/>
      <c r="AC60" s="21"/>
      <c r="AD60" s="21"/>
      <c r="AE60" s="21">
        <v>39080</v>
      </c>
      <c r="AF60" s="21"/>
      <c r="AG60" s="21"/>
      <c r="AH60" s="21"/>
      <c r="AI60" s="58">
        <f t="shared" si="30"/>
        <v>39080</v>
      </c>
      <c r="AJ60" s="21"/>
      <c r="AK60" s="21"/>
      <c r="AL60" s="21"/>
      <c r="AM60" s="21">
        <v>39080</v>
      </c>
      <c r="AN60" s="21"/>
      <c r="AO60" s="21"/>
      <c r="AP60" s="21"/>
      <c r="AQ60" s="21"/>
      <c r="AR60" s="21"/>
      <c r="AS60" s="21"/>
      <c r="AT60" s="21"/>
      <c r="AU60" s="21"/>
      <c r="AV60" s="21">
        <v>39080</v>
      </c>
      <c r="AW60" s="21"/>
      <c r="AX60" s="58">
        <f t="shared" si="31"/>
        <v>0</v>
      </c>
      <c r="AY60" s="21"/>
      <c r="AZ60" s="21"/>
      <c r="BA60" s="21"/>
      <c r="BB60" s="82">
        <f t="shared" si="8"/>
        <v>100</v>
      </c>
      <c r="BC60" s="78" t="e">
        <f t="shared" si="23"/>
        <v>#DIV/0!</v>
      </c>
      <c r="BD60" s="106" t="s">
        <v>266</v>
      </c>
      <c r="BE60" s="4">
        <f t="shared" si="9"/>
        <v>0</v>
      </c>
      <c r="BF60" s="4" t="str">
        <f t="shared" si="10"/>
        <v>T</v>
      </c>
      <c r="BG60" s="4" t="str">
        <f t="shared" si="11"/>
        <v>T</v>
      </c>
      <c r="BH60" s="4">
        <f t="shared" si="12"/>
        <v>0</v>
      </c>
      <c r="BI60" s="4">
        <f t="shared" si="13"/>
        <v>0</v>
      </c>
      <c r="BJ60" s="4">
        <f t="shared" si="14"/>
        <v>0</v>
      </c>
      <c r="BK60" s="4" t="str">
        <f t="shared" si="15"/>
        <v>T</v>
      </c>
      <c r="BL60" s="4">
        <f t="shared" si="16"/>
        <v>0</v>
      </c>
      <c r="BM60" s="4">
        <f t="shared" si="17"/>
        <v>0</v>
      </c>
    </row>
    <row r="61" spans="1:65" s="4" customFormat="1" ht="14.25" customHeight="1">
      <c r="A61" s="20">
        <v>47</v>
      </c>
      <c r="B61" s="21" t="s">
        <v>99</v>
      </c>
      <c r="C61" s="21" t="s">
        <v>170</v>
      </c>
      <c r="D61" s="21" t="s">
        <v>159</v>
      </c>
      <c r="E61" s="21"/>
      <c r="F61" s="21">
        <v>1</v>
      </c>
      <c r="G61" s="21">
        <v>1</v>
      </c>
      <c r="H61" s="21"/>
      <c r="I61" s="21"/>
      <c r="J61" s="21"/>
      <c r="K61" s="21">
        <v>107</v>
      </c>
      <c r="L61" s="21"/>
      <c r="M61" s="21"/>
      <c r="N61" s="21"/>
      <c r="O61" s="21"/>
      <c r="P61" s="21"/>
      <c r="Q61" s="21"/>
      <c r="R61" s="21"/>
      <c r="S61" s="21" t="s">
        <v>160</v>
      </c>
      <c r="T61" s="21">
        <v>1</v>
      </c>
      <c r="U61" s="21"/>
      <c r="V61" s="21"/>
      <c r="W61" s="21">
        <v>26200</v>
      </c>
      <c r="X61" s="58">
        <f t="shared" si="3"/>
        <v>26200</v>
      </c>
      <c r="Y61" s="58">
        <f t="shared" si="29"/>
        <v>26200</v>
      </c>
      <c r="Z61" s="21"/>
      <c r="AA61" s="21"/>
      <c r="AB61" s="21">
        <v>26200</v>
      </c>
      <c r="AC61" s="21"/>
      <c r="AD61" s="21"/>
      <c r="AE61" s="21"/>
      <c r="AF61" s="21"/>
      <c r="AG61" s="21"/>
      <c r="AH61" s="21"/>
      <c r="AI61" s="58">
        <f t="shared" si="30"/>
        <v>26200</v>
      </c>
      <c r="AJ61" s="21"/>
      <c r="AK61" s="21">
        <v>26200</v>
      </c>
      <c r="AL61" s="21"/>
      <c r="AM61" s="21"/>
      <c r="AN61" s="21"/>
      <c r="AO61" s="21"/>
      <c r="AP61" s="21"/>
      <c r="AQ61" s="21"/>
      <c r="AR61" s="21"/>
      <c r="AS61" s="21"/>
      <c r="AT61" s="21"/>
      <c r="AU61" s="21"/>
      <c r="AV61" s="21">
        <v>26200</v>
      </c>
      <c r="AW61" s="21"/>
      <c r="AX61" s="58">
        <f t="shared" si="31"/>
        <v>0</v>
      </c>
      <c r="AY61" s="21"/>
      <c r="AZ61" s="21"/>
      <c r="BA61" s="21"/>
      <c r="BB61" s="82" t="e">
        <f t="shared" si="8"/>
        <v>#DIV/0!</v>
      </c>
      <c r="BC61" s="78" t="e">
        <f t="shared" si="23"/>
        <v>#DIV/0!</v>
      </c>
      <c r="BD61" s="105" t="s">
        <v>270</v>
      </c>
      <c r="BE61" s="4">
        <f t="shared" si="9"/>
        <v>0</v>
      </c>
      <c r="BF61" s="4" t="str">
        <f t="shared" si="10"/>
        <v>T</v>
      </c>
      <c r="BG61" s="4" t="str">
        <f t="shared" si="11"/>
        <v>T</v>
      </c>
      <c r="BH61" s="4">
        <f t="shared" si="12"/>
        <v>0</v>
      </c>
      <c r="BI61" s="4">
        <f t="shared" si="13"/>
        <v>0</v>
      </c>
      <c r="BJ61" s="4">
        <f t="shared" si="14"/>
        <v>0</v>
      </c>
      <c r="BK61" s="4" t="str">
        <f t="shared" si="15"/>
        <v>T</v>
      </c>
      <c r="BL61" s="4">
        <f t="shared" si="16"/>
        <v>0</v>
      </c>
      <c r="BM61" s="4">
        <f t="shared" si="17"/>
        <v>0</v>
      </c>
    </row>
    <row r="62" spans="1:65" s="4" customFormat="1" ht="14.25" customHeight="1">
      <c r="A62" s="20">
        <v>48</v>
      </c>
      <c r="B62" s="21" t="s">
        <v>99</v>
      </c>
      <c r="C62" s="21" t="s">
        <v>170</v>
      </c>
      <c r="D62" s="21" t="s">
        <v>159</v>
      </c>
      <c r="E62" s="21"/>
      <c r="F62" s="21">
        <v>1</v>
      </c>
      <c r="G62" s="21">
        <v>1</v>
      </c>
      <c r="H62" s="21"/>
      <c r="I62" s="21"/>
      <c r="J62" s="21"/>
      <c r="K62" s="21">
        <v>95</v>
      </c>
      <c r="L62" s="21"/>
      <c r="M62" s="21"/>
      <c r="N62" s="21"/>
      <c r="O62" s="21"/>
      <c r="P62" s="21"/>
      <c r="Q62" s="21"/>
      <c r="R62" s="21"/>
      <c r="S62" s="21" t="s">
        <v>162</v>
      </c>
      <c r="T62" s="21">
        <v>1</v>
      </c>
      <c r="U62" s="21"/>
      <c r="V62" s="21"/>
      <c r="W62" s="21">
        <v>32900</v>
      </c>
      <c r="X62" s="58">
        <f t="shared" si="3"/>
        <v>32900</v>
      </c>
      <c r="Y62" s="58">
        <f t="shared" si="29"/>
        <v>32900</v>
      </c>
      <c r="Z62" s="21"/>
      <c r="AA62" s="21"/>
      <c r="AB62" s="21"/>
      <c r="AC62" s="21"/>
      <c r="AD62" s="21"/>
      <c r="AE62" s="21">
        <v>32900</v>
      </c>
      <c r="AF62" s="21"/>
      <c r="AG62" s="21"/>
      <c r="AH62" s="21"/>
      <c r="AI62" s="58">
        <f t="shared" si="30"/>
        <v>32900</v>
      </c>
      <c r="AJ62" s="21"/>
      <c r="AK62" s="21"/>
      <c r="AL62" s="21"/>
      <c r="AM62" s="21">
        <v>32900</v>
      </c>
      <c r="AN62" s="21"/>
      <c r="AO62" s="21"/>
      <c r="AP62" s="21"/>
      <c r="AQ62" s="21"/>
      <c r="AR62" s="21"/>
      <c r="AS62" s="21"/>
      <c r="AT62" s="21"/>
      <c r="AU62" s="21"/>
      <c r="AV62" s="21">
        <v>32900</v>
      </c>
      <c r="AW62" s="21"/>
      <c r="AX62" s="58">
        <f t="shared" si="31"/>
        <v>0</v>
      </c>
      <c r="AY62" s="21"/>
      <c r="AZ62" s="21"/>
      <c r="BA62" s="21"/>
      <c r="BB62" s="82">
        <f t="shared" si="8"/>
        <v>100</v>
      </c>
      <c r="BC62" s="78" t="e">
        <f t="shared" si="23"/>
        <v>#DIV/0!</v>
      </c>
      <c r="BD62" s="105" t="s">
        <v>271</v>
      </c>
      <c r="BE62" s="4">
        <f t="shared" si="9"/>
        <v>0</v>
      </c>
      <c r="BF62" s="4" t="str">
        <f t="shared" si="10"/>
        <v>T</v>
      </c>
      <c r="BG62" s="4" t="str">
        <f t="shared" si="11"/>
        <v>T</v>
      </c>
      <c r="BH62" s="4">
        <f t="shared" si="12"/>
        <v>0</v>
      </c>
      <c r="BI62" s="4">
        <f t="shared" si="13"/>
        <v>0</v>
      </c>
      <c r="BJ62" s="4">
        <f t="shared" si="14"/>
        <v>0</v>
      </c>
      <c r="BK62" s="4" t="str">
        <f t="shared" si="15"/>
        <v>T</v>
      </c>
      <c r="BL62" s="4">
        <f t="shared" si="16"/>
        <v>0</v>
      </c>
      <c r="BM62" s="4">
        <f t="shared" si="17"/>
        <v>0</v>
      </c>
    </row>
    <row r="63" spans="1:65" s="4" customFormat="1" ht="14.25" customHeight="1">
      <c r="A63" s="20">
        <v>49</v>
      </c>
      <c r="B63" s="21" t="s">
        <v>99</v>
      </c>
      <c r="C63" s="21" t="s">
        <v>110</v>
      </c>
      <c r="D63" s="21" t="s">
        <v>111</v>
      </c>
      <c r="E63" s="21"/>
      <c r="F63" s="21">
        <v>1</v>
      </c>
      <c r="G63" s="21"/>
      <c r="H63" s="21">
        <v>1</v>
      </c>
      <c r="I63" s="21" t="s">
        <v>171</v>
      </c>
      <c r="J63" s="21"/>
      <c r="K63" s="21"/>
      <c r="L63" s="21">
        <v>2.4</v>
      </c>
      <c r="M63" s="21"/>
      <c r="N63" s="21"/>
      <c r="O63" s="21"/>
      <c r="P63" s="21"/>
      <c r="Q63" s="21"/>
      <c r="R63" s="21"/>
      <c r="S63" s="21" t="s">
        <v>116</v>
      </c>
      <c r="T63" s="21">
        <v>1</v>
      </c>
      <c r="U63" s="21"/>
      <c r="V63" s="21"/>
      <c r="W63" s="21">
        <v>19200</v>
      </c>
      <c r="X63" s="58">
        <f t="shared" si="3"/>
        <v>19200</v>
      </c>
      <c r="Y63" s="58">
        <f t="shared" si="29"/>
        <v>19200</v>
      </c>
      <c r="Z63" s="21"/>
      <c r="AA63" s="21"/>
      <c r="AB63" s="21"/>
      <c r="AC63" s="21"/>
      <c r="AD63" s="21"/>
      <c r="AE63" s="21">
        <v>19200</v>
      </c>
      <c r="AF63" s="21"/>
      <c r="AG63" s="21"/>
      <c r="AH63" s="21"/>
      <c r="AI63" s="58">
        <f t="shared" si="30"/>
        <v>19200</v>
      </c>
      <c r="AJ63" s="21"/>
      <c r="AK63" s="21"/>
      <c r="AL63" s="21"/>
      <c r="AM63" s="21">
        <v>19200</v>
      </c>
      <c r="AN63" s="21"/>
      <c r="AO63" s="21"/>
      <c r="AP63" s="21"/>
      <c r="AQ63" s="21"/>
      <c r="AR63" s="21"/>
      <c r="AS63" s="21"/>
      <c r="AT63" s="21"/>
      <c r="AU63" s="21"/>
      <c r="AV63" s="21">
        <v>19200</v>
      </c>
      <c r="AW63" s="21"/>
      <c r="AX63" s="58">
        <f t="shared" si="31"/>
        <v>0</v>
      </c>
      <c r="AY63" s="21"/>
      <c r="AZ63" s="21"/>
      <c r="BA63" s="21"/>
      <c r="BB63" s="82">
        <f t="shared" si="8"/>
        <v>100</v>
      </c>
      <c r="BC63" s="78" t="e">
        <f t="shared" si="23"/>
        <v>#DIV/0!</v>
      </c>
      <c r="BD63" s="105" t="s">
        <v>272</v>
      </c>
      <c r="BE63" s="4">
        <f t="shared" si="9"/>
        <v>0</v>
      </c>
      <c r="BF63" s="4" t="str">
        <f t="shared" si="10"/>
        <v>T</v>
      </c>
      <c r="BG63" s="4" t="str">
        <f t="shared" si="11"/>
        <v>T</v>
      </c>
      <c r="BH63" s="4">
        <f t="shared" si="12"/>
        <v>0</v>
      </c>
      <c r="BI63" s="4">
        <f t="shared" si="13"/>
        <v>0</v>
      </c>
      <c r="BJ63" s="4">
        <f t="shared" si="14"/>
        <v>0</v>
      </c>
      <c r="BK63" s="4" t="str">
        <f t="shared" si="15"/>
        <v>T</v>
      </c>
      <c r="BL63" s="4">
        <f t="shared" si="16"/>
        <v>0</v>
      </c>
      <c r="BM63" s="4">
        <f t="shared" si="17"/>
        <v>0</v>
      </c>
    </row>
    <row r="64" spans="1:65" s="4" customFormat="1" ht="14.25" customHeight="1">
      <c r="A64" s="20">
        <v>50</v>
      </c>
      <c r="B64" s="21" t="s">
        <v>99</v>
      </c>
      <c r="C64" s="21" t="s">
        <v>172</v>
      </c>
      <c r="D64" s="54" t="s">
        <v>173</v>
      </c>
      <c r="E64" s="21"/>
      <c r="F64" s="21">
        <v>1</v>
      </c>
      <c r="G64" s="21"/>
      <c r="H64" s="21">
        <v>1</v>
      </c>
      <c r="I64" s="21" t="s">
        <v>174</v>
      </c>
      <c r="J64" s="21"/>
      <c r="K64" s="21"/>
      <c r="L64" s="21">
        <v>2.4</v>
      </c>
      <c r="M64" s="21"/>
      <c r="N64" s="21"/>
      <c r="O64" s="21"/>
      <c r="P64" s="21"/>
      <c r="Q64" s="21"/>
      <c r="R64" s="21"/>
      <c r="S64" s="21" t="s">
        <v>175</v>
      </c>
      <c r="T64" s="21">
        <v>1</v>
      </c>
      <c r="U64" s="21"/>
      <c r="V64" s="21"/>
      <c r="W64" s="21">
        <v>19200</v>
      </c>
      <c r="X64" s="58">
        <f t="shared" si="3"/>
        <v>19200</v>
      </c>
      <c r="Y64" s="58">
        <f t="shared" si="29"/>
        <v>19200</v>
      </c>
      <c r="Z64" s="21"/>
      <c r="AA64" s="21"/>
      <c r="AB64" s="21"/>
      <c r="AC64" s="21"/>
      <c r="AD64" s="21"/>
      <c r="AE64" s="21"/>
      <c r="AF64" s="21">
        <v>19200</v>
      </c>
      <c r="AG64" s="21"/>
      <c r="AH64" s="21"/>
      <c r="AI64" s="58">
        <f t="shared" si="30"/>
        <v>0</v>
      </c>
      <c r="AJ64" s="21"/>
      <c r="AK64" s="21"/>
      <c r="AL64" s="21"/>
      <c r="AM64" s="21"/>
      <c r="AN64" s="21"/>
      <c r="AO64" s="21"/>
      <c r="AP64" s="21"/>
      <c r="AQ64" s="21"/>
      <c r="AR64" s="21"/>
      <c r="AS64" s="21"/>
      <c r="AT64" s="21"/>
      <c r="AU64" s="21"/>
      <c r="AV64" s="21">
        <v>0</v>
      </c>
      <c r="AW64" s="21"/>
      <c r="AX64" s="58">
        <f t="shared" si="31"/>
        <v>19200</v>
      </c>
      <c r="AY64" s="21"/>
      <c r="AZ64" s="21"/>
      <c r="BA64" s="21">
        <v>19200</v>
      </c>
      <c r="BB64" s="82" t="e">
        <f t="shared" si="8"/>
        <v>#DIV/0!</v>
      </c>
      <c r="BC64" s="78">
        <f t="shared" si="23"/>
        <v>0</v>
      </c>
      <c r="BD64" s="105" t="s">
        <v>273</v>
      </c>
      <c r="BE64" s="83">
        <f t="shared" si="9"/>
        <v>0</v>
      </c>
      <c r="BF64" s="83" t="str">
        <f t="shared" si="10"/>
        <v>T</v>
      </c>
      <c r="BG64" s="83" t="str">
        <f t="shared" si="11"/>
        <v>T</v>
      </c>
      <c r="BH64" s="83">
        <f t="shared" si="12"/>
        <v>0</v>
      </c>
      <c r="BI64" s="83">
        <f t="shared" si="13"/>
        <v>0</v>
      </c>
      <c r="BJ64" s="83">
        <f t="shared" si="14"/>
        <v>0</v>
      </c>
      <c r="BK64" s="83" t="str">
        <f t="shared" si="15"/>
        <v>T</v>
      </c>
      <c r="BL64" s="83">
        <f t="shared" si="16"/>
        <v>0</v>
      </c>
      <c r="BM64" s="83">
        <f t="shared" si="17"/>
        <v>0</v>
      </c>
    </row>
    <row r="65" spans="1:65" s="4" customFormat="1" ht="14.25" customHeight="1">
      <c r="A65" s="20">
        <v>51</v>
      </c>
      <c r="B65" s="21" t="s">
        <v>99</v>
      </c>
      <c r="C65" s="21" t="s">
        <v>176</v>
      </c>
      <c r="D65" s="21" t="s">
        <v>177</v>
      </c>
      <c r="E65" s="21"/>
      <c r="F65" s="21">
        <v>1</v>
      </c>
      <c r="G65" s="21">
        <v>1</v>
      </c>
      <c r="H65" s="21"/>
      <c r="I65" s="21"/>
      <c r="J65" s="21"/>
      <c r="K65" s="21"/>
      <c r="L65" s="21">
        <v>12</v>
      </c>
      <c r="M65" s="21"/>
      <c r="N65" s="21"/>
      <c r="O65" s="21"/>
      <c r="P65" s="21"/>
      <c r="Q65" s="21"/>
      <c r="R65" s="21"/>
      <c r="S65" s="21" t="s">
        <v>178</v>
      </c>
      <c r="T65" s="21">
        <v>0.5</v>
      </c>
      <c r="U65" s="21"/>
      <c r="V65" s="21"/>
      <c r="W65" s="21">
        <v>40000</v>
      </c>
      <c r="X65" s="58">
        <f t="shared" si="3"/>
        <v>80000</v>
      </c>
      <c r="Y65" s="58">
        <f t="shared" si="29"/>
        <v>40000</v>
      </c>
      <c r="Z65" s="21"/>
      <c r="AA65" s="21"/>
      <c r="AB65" s="21">
        <v>40000</v>
      </c>
      <c r="AC65" s="21"/>
      <c r="AD65" s="21"/>
      <c r="AE65" s="21"/>
      <c r="AF65" s="21"/>
      <c r="AG65" s="21"/>
      <c r="AH65" s="21"/>
      <c r="AI65" s="58">
        <f t="shared" si="30"/>
        <v>40000</v>
      </c>
      <c r="AJ65" s="21"/>
      <c r="AK65" s="21">
        <v>40000</v>
      </c>
      <c r="AL65" s="21"/>
      <c r="AM65" s="21"/>
      <c r="AN65" s="21"/>
      <c r="AO65" s="21"/>
      <c r="AP65" s="21"/>
      <c r="AQ65" s="21"/>
      <c r="AR65" s="21"/>
      <c r="AS65" s="21"/>
      <c r="AT65" s="21"/>
      <c r="AU65" s="21"/>
      <c r="AV65" s="21">
        <v>40000</v>
      </c>
      <c r="AW65" s="21"/>
      <c r="AX65" s="58">
        <f t="shared" si="31"/>
        <v>0</v>
      </c>
      <c r="AY65" s="21"/>
      <c r="AZ65" s="21"/>
      <c r="BA65" s="21"/>
      <c r="BB65" s="82" t="e">
        <f t="shared" si="8"/>
        <v>#DIV/0!</v>
      </c>
      <c r="BC65" s="78" t="e">
        <f t="shared" si="23"/>
        <v>#DIV/0!</v>
      </c>
      <c r="BD65" s="105" t="s">
        <v>274</v>
      </c>
      <c r="BE65" s="4">
        <f t="shared" si="9"/>
        <v>0</v>
      </c>
      <c r="BF65" s="4" t="str">
        <f t="shared" si="10"/>
        <v>T</v>
      </c>
      <c r="BG65" s="4" t="str">
        <f t="shared" si="11"/>
        <v>T</v>
      </c>
      <c r="BH65" s="4">
        <f t="shared" si="12"/>
        <v>0</v>
      </c>
      <c r="BI65" s="4">
        <f t="shared" si="13"/>
        <v>0</v>
      </c>
      <c r="BJ65" s="4">
        <f t="shared" si="14"/>
        <v>0</v>
      </c>
      <c r="BK65" s="4" t="str">
        <f t="shared" si="15"/>
        <v>T</v>
      </c>
      <c r="BL65" s="4">
        <f t="shared" si="16"/>
        <v>0</v>
      </c>
      <c r="BM65" s="4">
        <f t="shared" si="17"/>
        <v>0</v>
      </c>
    </row>
    <row r="66" spans="1:65" s="4" customFormat="1" ht="14.25" customHeight="1">
      <c r="A66" s="20">
        <v>52</v>
      </c>
      <c r="B66" s="21" t="s">
        <v>99</v>
      </c>
      <c r="C66" s="21" t="s">
        <v>176</v>
      </c>
      <c r="D66" s="21" t="s">
        <v>177</v>
      </c>
      <c r="E66" s="21"/>
      <c r="F66" s="21">
        <v>1</v>
      </c>
      <c r="G66" s="21"/>
      <c r="H66" s="21">
        <v>1</v>
      </c>
      <c r="I66" s="21" t="s">
        <v>179</v>
      </c>
      <c r="J66" s="21"/>
      <c r="K66" s="21"/>
      <c r="L66" s="21">
        <v>12</v>
      </c>
      <c r="M66" s="21"/>
      <c r="N66" s="21"/>
      <c r="O66" s="21"/>
      <c r="P66" s="21"/>
      <c r="Q66" s="21"/>
      <c r="R66" s="21"/>
      <c r="S66" s="21" t="s">
        <v>180</v>
      </c>
      <c r="T66" s="21">
        <v>0.25</v>
      </c>
      <c r="U66" s="21"/>
      <c r="V66" s="21"/>
      <c r="W66" s="21">
        <v>24000</v>
      </c>
      <c r="X66" s="58">
        <f t="shared" si="3"/>
        <v>96000</v>
      </c>
      <c r="Y66" s="58">
        <f t="shared" si="29"/>
        <v>24000</v>
      </c>
      <c r="Z66" s="21"/>
      <c r="AA66" s="21"/>
      <c r="AB66" s="21"/>
      <c r="AC66" s="21">
        <v>24000</v>
      </c>
      <c r="AD66" s="21"/>
      <c r="AE66" s="21"/>
      <c r="AF66" s="21"/>
      <c r="AG66" s="21"/>
      <c r="AH66" s="21"/>
      <c r="AI66" s="58">
        <f t="shared" si="30"/>
        <v>24000</v>
      </c>
      <c r="AJ66" s="21"/>
      <c r="AK66" s="21">
        <v>24000</v>
      </c>
      <c r="AL66" s="21"/>
      <c r="AM66" s="21"/>
      <c r="AN66" s="21"/>
      <c r="AO66" s="21"/>
      <c r="AP66" s="21"/>
      <c r="AQ66" s="21"/>
      <c r="AR66" s="21"/>
      <c r="AS66" s="21"/>
      <c r="AT66" s="21"/>
      <c r="AU66" s="21"/>
      <c r="AV66" s="21">
        <v>24000</v>
      </c>
      <c r="AW66" s="21"/>
      <c r="AX66" s="58">
        <f t="shared" si="31"/>
        <v>0</v>
      </c>
      <c r="AY66" s="21"/>
      <c r="AZ66" s="21"/>
      <c r="BA66" s="21"/>
      <c r="BB66" s="82">
        <f t="shared" si="8"/>
        <v>100</v>
      </c>
      <c r="BC66" s="78" t="e">
        <f t="shared" si="23"/>
        <v>#DIV/0!</v>
      </c>
      <c r="BD66" s="105" t="s">
        <v>274</v>
      </c>
      <c r="BE66" s="4">
        <f t="shared" si="9"/>
        <v>0</v>
      </c>
      <c r="BF66" s="4" t="str">
        <f t="shared" si="10"/>
        <v>T</v>
      </c>
      <c r="BG66" s="4" t="str">
        <f t="shared" si="11"/>
        <v>T</v>
      </c>
      <c r="BH66" s="4">
        <f t="shared" si="12"/>
        <v>0</v>
      </c>
      <c r="BI66" s="4">
        <f t="shared" si="13"/>
        <v>0</v>
      </c>
      <c r="BJ66" s="4">
        <f t="shared" si="14"/>
        <v>0</v>
      </c>
      <c r="BK66" s="4" t="str">
        <f t="shared" si="15"/>
        <v>T</v>
      </c>
      <c r="BL66" s="4">
        <f t="shared" si="16"/>
        <v>0</v>
      </c>
      <c r="BM66" s="4">
        <f t="shared" si="17"/>
        <v>0</v>
      </c>
    </row>
    <row r="67" spans="1:65" s="4" customFormat="1" ht="14.25" customHeight="1">
      <c r="A67" s="20">
        <v>53</v>
      </c>
      <c r="B67" s="21" t="s">
        <v>99</v>
      </c>
      <c r="C67" s="21" t="s">
        <v>181</v>
      </c>
      <c r="D67" s="21" t="s">
        <v>177</v>
      </c>
      <c r="E67" s="21"/>
      <c r="F67" s="21">
        <v>1</v>
      </c>
      <c r="G67" s="21">
        <v>1</v>
      </c>
      <c r="H67" s="21"/>
      <c r="I67" s="21"/>
      <c r="J67" s="21"/>
      <c r="K67" s="21"/>
      <c r="L67" s="21">
        <v>12</v>
      </c>
      <c r="M67" s="21"/>
      <c r="N67" s="21"/>
      <c r="O67" s="21"/>
      <c r="P67" s="21"/>
      <c r="Q67" s="21"/>
      <c r="R67" s="21"/>
      <c r="S67" s="21" t="s">
        <v>182</v>
      </c>
      <c r="T67" s="21">
        <v>1</v>
      </c>
      <c r="U67" s="21"/>
      <c r="V67" s="21"/>
      <c r="W67" s="21">
        <v>96000</v>
      </c>
      <c r="X67" s="58">
        <f t="shared" si="3"/>
        <v>96000</v>
      </c>
      <c r="Y67" s="58">
        <f t="shared" si="29"/>
        <v>96000</v>
      </c>
      <c r="Z67" s="21"/>
      <c r="AA67" s="21"/>
      <c r="AB67" s="21"/>
      <c r="AC67" s="21"/>
      <c r="AD67" s="21"/>
      <c r="AE67" s="21">
        <v>96000</v>
      </c>
      <c r="AF67" s="21"/>
      <c r="AG67" s="21"/>
      <c r="AH67" s="21"/>
      <c r="AI67" s="58">
        <f t="shared" si="30"/>
        <v>96000</v>
      </c>
      <c r="AJ67" s="21"/>
      <c r="AK67" s="21"/>
      <c r="AL67" s="21"/>
      <c r="AM67" s="21">
        <v>96000</v>
      </c>
      <c r="AN67" s="21"/>
      <c r="AO67" s="21"/>
      <c r="AP67" s="21"/>
      <c r="AQ67" s="21"/>
      <c r="AR67" s="21"/>
      <c r="AS67" s="21"/>
      <c r="AT67" s="21"/>
      <c r="AU67" s="21"/>
      <c r="AV67" s="21">
        <v>96000</v>
      </c>
      <c r="AW67" s="21"/>
      <c r="AX67" s="58">
        <f t="shared" si="31"/>
        <v>0</v>
      </c>
      <c r="AY67" s="21"/>
      <c r="AZ67" s="21"/>
      <c r="BA67" s="21"/>
      <c r="BB67" s="82">
        <f t="shared" si="8"/>
        <v>100</v>
      </c>
      <c r="BC67" s="78" t="e">
        <f t="shared" si="23"/>
        <v>#DIV/0!</v>
      </c>
      <c r="BD67" s="105" t="s">
        <v>275</v>
      </c>
      <c r="BE67" s="4">
        <f t="shared" si="9"/>
        <v>0</v>
      </c>
      <c r="BF67" s="4" t="str">
        <f t="shared" si="10"/>
        <v>T</v>
      </c>
      <c r="BG67" s="4" t="str">
        <f t="shared" si="11"/>
        <v>T</v>
      </c>
      <c r="BH67" s="4">
        <f t="shared" si="12"/>
        <v>0</v>
      </c>
      <c r="BI67" s="4">
        <f t="shared" si="13"/>
        <v>0</v>
      </c>
      <c r="BJ67" s="4">
        <f t="shared" si="14"/>
        <v>0</v>
      </c>
      <c r="BK67" s="4" t="str">
        <f t="shared" si="15"/>
        <v>T</v>
      </c>
      <c r="BL67" s="4">
        <f t="shared" si="16"/>
        <v>0</v>
      </c>
      <c r="BM67" s="4">
        <f t="shared" si="17"/>
        <v>0</v>
      </c>
    </row>
    <row r="68" spans="1:65" s="4" customFormat="1" ht="14.25" customHeight="1">
      <c r="A68" s="20">
        <v>54</v>
      </c>
      <c r="B68" s="21" t="s">
        <v>99</v>
      </c>
      <c r="C68" s="21" t="s">
        <v>181</v>
      </c>
      <c r="D68" s="21" t="s">
        <v>177</v>
      </c>
      <c r="E68" s="21"/>
      <c r="F68" s="21">
        <v>1</v>
      </c>
      <c r="G68" s="21">
        <v>1</v>
      </c>
      <c r="H68" s="21"/>
      <c r="I68" s="21"/>
      <c r="J68" s="21"/>
      <c r="K68" s="21"/>
      <c r="L68" s="21">
        <v>12</v>
      </c>
      <c r="M68" s="21"/>
      <c r="N68" s="21"/>
      <c r="O68" s="21"/>
      <c r="P68" s="21"/>
      <c r="Q68" s="21"/>
      <c r="R68" s="21"/>
      <c r="S68" s="21" t="s">
        <v>183</v>
      </c>
      <c r="T68" s="21">
        <v>0.67</v>
      </c>
      <c r="U68" s="21"/>
      <c r="V68" s="21"/>
      <c r="W68" s="21">
        <v>53333</v>
      </c>
      <c r="X68" s="58">
        <f t="shared" si="3"/>
        <v>79601</v>
      </c>
      <c r="Y68" s="58">
        <f t="shared" si="29"/>
        <v>53333</v>
      </c>
      <c r="Z68" s="21"/>
      <c r="AA68" s="21"/>
      <c r="AB68" s="21">
        <v>53333</v>
      </c>
      <c r="AC68" s="21"/>
      <c r="AD68" s="21"/>
      <c r="AE68" s="21"/>
      <c r="AF68" s="21"/>
      <c r="AG68" s="21"/>
      <c r="AH68" s="21"/>
      <c r="AI68" s="58">
        <f t="shared" si="30"/>
        <v>53333</v>
      </c>
      <c r="AJ68" s="21"/>
      <c r="AK68" s="21">
        <v>53333</v>
      </c>
      <c r="AL68" s="21"/>
      <c r="AM68" s="21"/>
      <c r="AN68" s="21"/>
      <c r="AO68" s="21"/>
      <c r="AP68" s="21"/>
      <c r="AQ68" s="21"/>
      <c r="AR68" s="21"/>
      <c r="AS68" s="21"/>
      <c r="AT68" s="21"/>
      <c r="AU68" s="21"/>
      <c r="AV68" s="21">
        <v>53333</v>
      </c>
      <c r="AW68" s="21"/>
      <c r="AX68" s="58">
        <f t="shared" si="31"/>
        <v>0</v>
      </c>
      <c r="AY68" s="21"/>
      <c r="AZ68" s="21"/>
      <c r="BA68" s="21"/>
      <c r="BB68" s="82" t="e">
        <f t="shared" si="8"/>
        <v>#DIV/0!</v>
      </c>
      <c r="BC68" s="78" t="e">
        <f t="shared" si="23"/>
        <v>#DIV/0!</v>
      </c>
      <c r="BD68" s="105" t="s">
        <v>276</v>
      </c>
      <c r="BE68" s="4">
        <f t="shared" si="9"/>
        <v>0</v>
      </c>
      <c r="BF68" s="4" t="str">
        <f t="shared" si="10"/>
        <v>T</v>
      </c>
      <c r="BG68" s="4" t="str">
        <f t="shared" si="11"/>
        <v>T</v>
      </c>
      <c r="BH68" s="4">
        <f t="shared" si="12"/>
        <v>0</v>
      </c>
      <c r="BI68" s="4">
        <f t="shared" si="13"/>
        <v>0</v>
      </c>
      <c r="BJ68" s="4">
        <f t="shared" si="14"/>
        <v>0</v>
      </c>
      <c r="BK68" s="4" t="str">
        <f t="shared" si="15"/>
        <v>T</v>
      </c>
      <c r="BL68" s="4">
        <f t="shared" si="16"/>
        <v>0</v>
      </c>
      <c r="BM68" s="4">
        <f t="shared" si="17"/>
        <v>0</v>
      </c>
    </row>
    <row r="69" spans="1:65" s="4" customFormat="1" ht="14.25" customHeight="1">
      <c r="A69" s="20">
        <v>55</v>
      </c>
      <c r="B69" s="21" t="s">
        <v>99</v>
      </c>
      <c r="C69" s="21" t="s">
        <v>181</v>
      </c>
      <c r="D69" s="21" t="s">
        <v>177</v>
      </c>
      <c r="E69" s="21"/>
      <c r="F69" s="21">
        <v>1</v>
      </c>
      <c r="G69" s="21">
        <v>1</v>
      </c>
      <c r="H69" s="21"/>
      <c r="I69" s="21"/>
      <c r="J69" s="21"/>
      <c r="K69" s="21"/>
      <c r="L69" s="21">
        <v>12</v>
      </c>
      <c r="M69" s="21"/>
      <c r="N69" s="21"/>
      <c r="O69" s="21"/>
      <c r="P69" s="21"/>
      <c r="Q69" s="21"/>
      <c r="R69" s="21"/>
      <c r="S69" s="21" t="s">
        <v>184</v>
      </c>
      <c r="T69" s="21">
        <v>1</v>
      </c>
      <c r="U69" s="21"/>
      <c r="V69" s="21"/>
      <c r="W69" s="21">
        <v>96000</v>
      </c>
      <c r="X69" s="58">
        <f t="shared" si="3"/>
        <v>96000</v>
      </c>
      <c r="Y69" s="58">
        <f t="shared" si="29"/>
        <v>96000</v>
      </c>
      <c r="Z69" s="21"/>
      <c r="AA69" s="21"/>
      <c r="AB69" s="21"/>
      <c r="AC69" s="21"/>
      <c r="AD69" s="21"/>
      <c r="AE69" s="21">
        <v>96000</v>
      </c>
      <c r="AF69" s="21"/>
      <c r="AG69" s="21"/>
      <c r="AH69" s="21"/>
      <c r="AI69" s="58">
        <f t="shared" si="30"/>
        <v>96000</v>
      </c>
      <c r="AJ69" s="21"/>
      <c r="AK69" s="21"/>
      <c r="AL69" s="21"/>
      <c r="AM69" s="21">
        <v>96000</v>
      </c>
      <c r="AN69" s="21"/>
      <c r="AO69" s="21"/>
      <c r="AP69" s="21"/>
      <c r="AQ69" s="21"/>
      <c r="AR69" s="21"/>
      <c r="AS69" s="21"/>
      <c r="AT69" s="21"/>
      <c r="AU69" s="21"/>
      <c r="AV69" s="21">
        <v>96000</v>
      </c>
      <c r="AW69" s="21"/>
      <c r="AX69" s="58">
        <f t="shared" si="31"/>
        <v>0</v>
      </c>
      <c r="AY69" s="21"/>
      <c r="AZ69" s="21"/>
      <c r="BA69" s="21"/>
      <c r="BB69" s="82">
        <f t="shared" si="8"/>
        <v>100</v>
      </c>
      <c r="BC69" s="78" t="e">
        <f t="shared" si="23"/>
        <v>#DIV/0!</v>
      </c>
      <c r="BD69" s="105" t="s">
        <v>277</v>
      </c>
      <c r="BE69" s="4">
        <f t="shared" si="9"/>
        <v>0</v>
      </c>
      <c r="BF69" s="4" t="str">
        <f t="shared" si="10"/>
        <v>T</v>
      </c>
      <c r="BG69" s="4" t="str">
        <f t="shared" si="11"/>
        <v>T</v>
      </c>
      <c r="BH69" s="4">
        <f t="shared" si="12"/>
        <v>0</v>
      </c>
      <c r="BI69" s="4">
        <f t="shared" si="13"/>
        <v>0</v>
      </c>
      <c r="BJ69" s="4">
        <f t="shared" si="14"/>
        <v>0</v>
      </c>
      <c r="BK69" s="4" t="str">
        <f t="shared" si="15"/>
        <v>T</v>
      </c>
      <c r="BL69" s="4">
        <f t="shared" si="16"/>
        <v>0</v>
      </c>
      <c r="BM69" s="4">
        <f t="shared" si="17"/>
        <v>0</v>
      </c>
    </row>
    <row r="70" spans="1:65" s="4" customFormat="1" ht="14.25" customHeight="1">
      <c r="A70" s="20">
        <v>56</v>
      </c>
      <c r="B70" s="21" t="s">
        <v>99</v>
      </c>
      <c r="C70" s="21" t="s">
        <v>185</v>
      </c>
      <c r="D70" s="21" t="s">
        <v>177</v>
      </c>
      <c r="E70" s="21"/>
      <c r="F70" s="21">
        <v>1</v>
      </c>
      <c r="G70" s="21">
        <v>1</v>
      </c>
      <c r="H70" s="21"/>
      <c r="I70" s="21"/>
      <c r="J70" s="21"/>
      <c r="K70" s="21"/>
      <c r="L70" s="21">
        <v>8.69</v>
      </c>
      <c r="M70" s="21"/>
      <c r="N70" s="21"/>
      <c r="O70" s="21"/>
      <c r="P70" s="21"/>
      <c r="Q70" s="21"/>
      <c r="R70" s="21"/>
      <c r="S70" s="21" t="s">
        <v>186</v>
      </c>
      <c r="T70" s="21">
        <v>1</v>
      </c>
      <c r="U70" s="21"/>
      <c r="V70" s="21"/>
      <c r="W70" s="21">
        <v>57942</v>
      </c>
      <c r="X70" s="58">
        <f t="shared" si="3"/>
        <v>57942</v>
      </c>
      <c r="Y70" s="58">
        <f t="shared" si="29"/>
        <v>57942</v>
      </c>
      <c r="Z70" s="21"/>
      <c r="AA70" s="21"/>
      <c r="AB70" s="21">
        <v>57942</v>
      </c>
      <c r="AC70" s="21"/>
      <c r="AD70" s="21"/>
      <c r="AE70" s="21"/>
      <c r="AF70" s="21"/>
      <c r="AG70" s="21"/>
      <c r="AH70" s="21"/>
      <c r="AI70" s="58">
        <f t="shared" si="30"/>
        <v>57942</v>
      </c>
      <c r="AJ70" s="21"/>
      <c r="AK70" s="21">
        <v>57942</v>
      </c>
      <c r="AL70" s="21"/>
      <c r="AM70" s="21"/>
      <c r="AN70" s="21"/>
      <c r="AO70" s="21"/>
      <c r="AP70" s="21"/>
      <c r="AQ70" s="21"/>
      <c r="AR70" s="21"/>
      <c r="AS70" s="21"/>
      <c r="AT70" s="21"/>
      <c r="AU70" s="21"/>
      <c r="AV70" s="21">
        <v>57942</v>
      </c>
      <c r="AW70" s="21"/>
      <c r="AX70" s="58">
        <f t="shared" si="31"/>
        <v>0</v>
      </c>
      <c r="AY70" s="21"/>
      <c r="AZ70" s="21"/>
      <c r="BA70" s="21"/>
      <c r="BB70" s="82" t="e">
        <f t="shared" si="8"/>
        <v>#DIV/0!</v>
      </c>
      <c r="BC70" s="78" t="e">
        <f t="shared" si="23"/>
        <v>#DIV/0!</v>
      </c>
      <c r="BD70" s="105" t="s">
        <v>276</v>
      </c>
      <c r="BE70" s="4">
        <f t="shared" si="9"/>
        <v>0</v>
      </c>
      <c r="BF70" s="4" t="str">
        <f t="shared" si="10"/>
        <v>T</v>
      </c>
      <c r="BG70" s="4" t="str">
        <f t="shared" si="11"/>
        <v>T</v>
      </c>
      <c r="BH70" s="4">
        <f t="shared" si="12"/>
        <v>0</v>
      </c>
      <c r="BI70" s="4">
        <f t="shared" si="13"/>
        <v>0</v>
      </c>
      <c r="BJ70" s="4">
        <f t="shared" si="14"/>
        <v>0</v>
      </c>
      <c r="BK70" s="4" t="str">
        <f t="shared" si="15"/>
        <v>T</v>
      </c>
      <c r="BL70" s="4">
        <f t="shared" si="16"/>
        <v>0</v>
      </c>
      <c r="BM70" s="4">
        <f t="shared" si="17"/>
        <v>0</v>
      </c>
    </row>
    <row r="71" spans="1:65" s="4" customFormat="1" ht="14.25" customHeight="1">
      <c r="A71" s="20">
        <v>57</v>
      </c>
      <c r="B71" s="21"/>
      <c r="C71" s="21"/>
      <c r="D71" s="21"/>
      <c r="E71" s="21"/>
      <c r="F71" s="21"/>
      <c r="G71" s="21"/>
      <c r="H71" s="21"/>
      <c r="I71" s="21"/>
      <c r="J71" s="21"/>
      <c r="K71" s="21"/>
      <c r="L71" s="21"/>
      <c r="M71" s="21"/>
      <c r="N71" s="21"/>
      <c r="O71" s="21"/>
      <c r="P71" s="21"/>
      <c r="Q71" s="21"/>
      <c r="R71" s="21"/>
      <c r="S71" s="21"/>
      <c r="T71" s="21"/>
      <c r="U71" s="21"/>
      <c r="V71" s="21"/>
      <c r="W71" s="21"/>
      <c r="X71" s="58" t="e">
        <f t="shared" si="3"/>
        <v>#DIV/0!</v>
      </c>
      <c r="Y71" s="58">
        <f t="shared" si="29"/>
        <v>0</v>
      </c>
      <c r="Z71" s="21"/>
      <c r="AA71" s="21"/>
      <c r="AB71" s="21"/>
      <c r="AC71" s="21"/>
      <c r="AD71" s="21"/>
      <c r="AE71" s="58"/>
      <c r="AF71" s="58"/>
      <c r="AG71" s="58"/>
      <c r="AH71" s="58"/>
      <c r="AI71" s="58">
        <f t="shared" si="30"/>
        <v>0</v>
      </c>
      <c r="AJ71" s="21"/>
      <c r="AK71" s="21"/>
      <c r="AL71" s="21"/>
      <c r="AM71" s="21"/>
      <c r="AN71" s="21"/>
      <c r="AO71" s="21"/>
      <c r="AP71" s="21"/>
      <c r="AQ71" s="21"/>
      <c r="AR71" s="21"/>
      <c r="AS71" s="21"/>
      <c r="AT71" s="58"/>
      <c r="AU71" s="58"/>
      <c r="AV71" s="21"/>
      <c r="AW71" s="58"/>
      <c r="AX71" s="58">
        <f t="shared" si="31"/>
        <v>0</v>
      </c>
      <c r="AY71" s="21"/>
      <c r="AZ71" s="21"/>
      <c r="BA71" s="21"/>
      <c r="BB71" s="82" t="e">
        <f t="shared" si="8"/>
        <v>#DIV/0!</v>
      </c>
      <c r="BC71" s="78" t="e">
        <f t="shared" si="23"/>
        <v>#DIV/0!</v>
      </c>
      <c r="BD71" s="106"/>
      <c r="BE71" s="4">
        <f t="shared" si="9"/>
        <v>0</v>
      </c>
      <c r="BF71" s="4" t="str">
        <f t="shared" si="10"/>
        <v>T</v>
      </c>
      <c r="BG71" s="4" t="str">
        <f t="shared" si="11"/>
        <v>T</v>
      </c>
      <c r="BH71" s="4">
        <f t="shared" si="12"/>
        <v>0</v>
      </c>
      <c r="BI71" s="4">
        <f t="shared" si="13"/>
        <v>0</v>
      </c>
      <c r="BJ71" s="4">
        <f t="shared" si="14"/>
        <v>0</v>
      </c>
      <c r="BK71" s="4" t="str">
        <f t="shared" si="15"/>
        <v>T</v>
      </c>
      <c r="BL71" s="4">
        <f t="shared" si="16"/>
        <v>0</v>
      </c>
      <c r="BM71" s="4">
        <f t="shared" si="17"/>
        <v>0</v>
      </c>
    </row>
    <row r="72" spans="1:65" s="4" customFormat="1" ht="14.25" customHeight="1">
      <c r="A72" s="20">
        <v>58</v>
      </c>
      <c r="B72" s="21"/>
      <c r="C72" s="21"/>
      <c r="D72" s="21"/>
      <c r="E72" s="21"/>
      <c r="F72" s="21"/>
      <c r="G72" s="21"/>
      <c r="H72" s="21"/>
      <c r="I72" s="21"/>
      <c r="J72" s="21"/>
      <c r="K72" s="21"/>
      <c r="L72" s="21"/>
      <c r="M72" s="21"/>
      <c r="N72" s="21"/>
      <c r="O72" s="21"/>
      <c r="P72" s="21"/>
      <c r="Q72" s="21"/>
      <c r="R72" s="21"/>
      <c r="S72" s="21"/>
      <c r="T72" s="21"/>
      <c r="U72" s="21"/>
      <c r="V72" s="21"/>
      <c r="W72" s="21"/>
      <c r="X72" s="58" t="e">
        <f t="shared" si="3"/>
        <v>#DIV/0!</v>
      </c>
      <c r="Y72" s="58">
        <f t="shared" si="29"/>
        <v>0</v>
      </c>
      <c r="Z72" s="21"/>
      <c r="AA72" s="21"/>
      <c r="AB72" s="21"/>
      <c r="AC72" s="21"/>
      <c r="AD72" s="21"/>
      <c r="AE72" s="58"/>
      <c r="AF72" s="58"/>
      <c r="AG72" s="58"/>
      <c r="AH72" s="58"/>
      <c r="AI72" s="58">
        <f t="shared" si="30"/>
        <v>0</v>
      </c>
      <c r="AJ72" s="21"/>
      <c r="AK72" s="21"/>
      <c r="AL72" s="21"/>
      <c r="AM72" s="21"/>
      <c r="AN72" s="21"/>
      <c r="AO72" s="21"/>
      <c r="AP72" s="21"/>
      <c r="AQ72" s="21"/>
      <c r="AR72" s="21"/>
      <c r="AS72" s="21"/>
      <c r="AT72" s="58"/>
      <c r="AU72" s="58"/>
      <c r="AV72" s="21"/>
      <c r="AW72" s="58"/>
      <c r="AX72" s="58">
        <f t="shared" si="31"/>
        <v>0</v>
      </c>
      <c r="AY72" s="21"/>
      <c r="AZ72" s="21"/>
      <c r="BA72" s="21"/>
      <c r="BB72" s="82" t="e">
        <f t="shared" si="8"/>
        <v>#DIV/0!</v>
      </c>
      <c r="BC72" s="78" t="e">
        <f t="shared" si="23"/>
        <v>#DIV/0!</v>
      </c>
      <c r="BD72" s="106"/>
      <c r="BE72" s="4">
        <f t="shared" si="9"/>
        <v>0</v>
      </c>
      <c r="BF72" s="4" t="str">
        <f t="shared" si="10"/>
        <v>T</v>
      </c>
      <c r="BG72" s="4" t="str">
        <f t="shared" si="11"/>
        <v>T</v>
      </c>
      <c r="BH72" s="4">
        <f t="shared" si="12"/>
        <v>0</v>
      </c>
      <c r="BI72" s="4">
        <f t="shared" si="13"/>
        <v>0</v>
      </c>
      <c r="BJ72" s="4">
        <f t="shared" si="14"/>
        <v>0</v>
      </c>
      <c r="BK72" s="4" t="str">
        <f t="shared" si="15"/>
        <v>T</v>
      </c>
      <c r="BL72" s="4">
        <f t="shared" si="16"/>
        <v>0</v>
      </c>
      <c r="BM72" s="4">
        <f t="shared" si="17"/>
        <v>0</v>
      </c>
    </row>
    <row r="73" spans="1:65" s="47" customFormat="1" ht="14.25" hidden="1" customHeight="1">
      <c r="A73" s="20"/>
      <c r="B73" s="21"/>
      <c r="C73" s="21"/>
      <c r="D73" s="21"/>
      <c r="E73" s="21"/>
      <c r="F73" s="21"/>
      <c r="G73" s="21"/>
      <c r="H73" s="21"/>
      <c r="I73" s="21"/>
      <c r="J73" s="21"/>
      <c r="K73" s="21"/>
      <c r="L73" s="21"/>
      <c r="M73" s="21"/>
      <c r="N73" s="21"/>
      <c r="O73" s="21"/>
      <c r="P73" s="21"/>
      <c r="Q73" s="21"/>
      <c r="R73" s="21"/>
      <c r="S73" s="21"/>
      <c r="T73" s="21"/>
      <c r="U73" s="21"/>
      <c r="V73" s="21"/>
      <c r="W73" s="21"/>
      <c r="X73" s="58"/>
      <c r="Y73" s="58"/>
      <c r="Z73" s="21"/>
      <c r="AA73" s="21"/>
      <c r="AB73" s="21"/>
      <c r="AC73" s="21"/>
      <c r="AD73" s="21"/>
      <c r="AE73" s="21"/>
      <c r="AF73" s="21"/>
      <c r="AG73" s="21"/>
      <c r="AH73" s="21"/>
      <c r="AI73" s="58"/>
      <c r="AJ73" s="21"/>
      <c r="AK73" s="21"/>
      <c r="AL73" s="21"/>
      <c r="AM73" s="21"/>
      <c r="AN73" s="21"/>
      <c r="AO73" s="21"/>
      <c r="AP73" s="21"/>
      <c r="AQ73" s="21"/>
      <c r="AR73" s="21"/>
      <c r="AS73" s="21"/>
      <c r="AT73" s="21"/>
      <c r="AU73" s="21"/>
      <c r="AV73" s="21"/>
      <c r="AW73" s="21"/>
      <c r="AX73" s="58"/>
      <c r="AY73" s="21"/>
      <c r="AZ73" s="21"/>
      <c r="BA73" s="21"/>
      <c r="BB73" s="82" t="e">
        <f t="shared" ref="BB73:BB85" si="32">ROUND(100-(AZ73/(AC73+AD73+AE73))*100,1)</f>
        <v>#DIV/0!</v>
      </c>
      <c r="BC73" s="78" t="e">
        <f t="shared" si="23"/>
        <v>#DIV/0!</v>
      </c>
      <c r="BD73" s="106"/>
    </row>
    <row r="74" spans="1:65" s="3" customFormat="1" ht="14.25" hidden="1" customHeight="1">
      <c r="A74" s="142" t="s">
        <v>187</v>
      </c>
      <c r="B74" s="143"/>
      <c r="C74" s="18">
        <f t="shared" ref="C74:W74" si="33">SUM(C75:C76)</f>
        <v>0</v>
      </c>
      <c r="D74" s="18">
        <f t="shared" si="33"/>
        <v>0</v>
      </c>
      <c r="E74" s="18">
        <f t="shared" si="33"/>
        <v>0</v>
      </c>
      <c r="F74" s="18">
        <f t="shared" si="33"/>
        <v>0</v>
      </c>
      <c r="G74" s="18">
        <f t="shared" si="33"/>
        <v>0</v>
      </c>
      <c r="H74" s="18">
        <f t="shared" si="33"/>
        <v>0</v>
      </c>
      <c r="I74" s="18">
        <f t="shared" si="33"/>
        <v>0</v>
      </c>
      <c r="J74" s="18">
        <f t="shared" si="33"/>
        <v>0</v>
      </c>
      <c r="K74" s="18">
        <f t="shared" si="33"/>
        <v>0</v>
      </c>
      <c r="L74" s="18">
        <f t="shared" si="33"/>
        <v>0</v>
      </c>
      <c r="M74" s="18">
        <f t="shared" si="33"/>
        <v>0</v>
      </c>
      <c r="N74" s="18">
        <f t="shared" si="33"/>
        <v>0</v>
      </c>
      <c r="O74" s="18">
        <f t="shared" si="33"/>
        <v>0</v>
      </c>
      <c r="P74" s="18">
        <f t="shared" si="33"/>
        <v>0</v>
      </c>
      <c r="Q74" s="18">
        <f t="shared" si="33"/>
        <v>0</v>
      </c>
      <c r="R74" s="18">
        <f t="shared" si="33"/>
        <v>0</v>
      </c>
      <c r="S74" s="18">
        <f t="shared" si="33"/>
        <v>0</v>
      </c>
      <c r="T74" s="18">
        <f t="shared" si="33"/>
        <v>0</v>
      </c>
      <c r="U74" s="18">
        <f t="shared" si="33"/>
        <v>0</v>
      </c>
      <c r="V74" s="18">
        <f t="shared" si="33"/>
        <v>0</v>
      </c>
      <c r="W74" s="18">
        <f t="shared" si="33"/>
        <v>0</v>
      </c>
      <c r="X74" s="18" t="e">
        <f t="shared" ref="X74:X85" si="34">ROUND(W74/T74,0)</f>
        <v>#DIV/0!</v>
      </c>
      <c r="Y74" s="18">
        <f t="shared" ref="Y74:AE74" si="35">SUM(Y75:Y76)</f>
        <v>0</v>
      </c>
      <c r="Z74" s="18">
        <f t="shared" si="35"/>
        <v>0</v>
      </c>
      <c r="AA74" s="18">
        <f t="shared" si="35"/>
        <v>0</v>
      </c>
      <c r="AB74" s="18">
        <f t="shared" si="35"/>
        <v>0</v>
      </c>
      <c r="AC74" s="18">
        <f t="shared" si="35"/>
        <v>0</v>
      </c>
      <c r="AD74" s="18">
        <f t="shared" si="35"/>
        <v>0</v>
      </c>
      <c r="AE74" s="58">
        <f t="shared" si="35"/>
        <v>0</v>
      </c>
      <c r="AF74" s="58">
        <v>0</v>
      </c>
      <c r="AG74" s="18">
        <f>SUM(AG75:AG76)</f>
        <v>0</v>
      </c>
      <c r="AH74" s="18">
        <f t="shared" ref="AH74:AM74" si="36">SUM(AH75:AH76)</f>
        <v>0</v>
      </c>
      <c r="AI74" s="18">
        <f t="shared" si="36"/>
        <v>0</v>
      </c>
      <c r="AJ74" s="18">
        <f t="shared" si="36"/>
        <v>0</v>
      </c>
      <c r="AK74" s="18">
        <f t="shared" si="36"/>
        <v>0</v>
      </c>
      <c r="AL74" s="18">
        <f t="shared" si="36"/>
        <v>0</v>
      </c>
      <c r="AM74" s="58">
        <f t="shared" si="36"/>
        <v>0</v>
      </c>
      <c r="AN74" s="58">
        <v>0</v>
      </c>
      <c r="AO74" s="18">
        <f>SUM(AO75:AO76)</f>
        <v>0</v>
      </c>
      <c r="AP74" s="18">
        <f t="shared" ref="AP74:BA74" si="37">SUM(AP75:AP76)</f>
        <v>0</v>
      </c>
      <c r="AQ74" s="18">
        <f t="shared" si="37"/>
        <v>0</v>
      </c>
      <c r="AR74" s="18">
        <f t="shared" si="37"/>
        <v>0</v>
      </c>
      <c r="AS74" s="18">
        <f t="shared" si="37"/>
        <v>0</v>
      </c>
      <c r="AT74" s="18">
        <f t="shared" si="37"/>
        <v>0</v>
      </c>
      <c r="AU74" s="18">
        <f t="shared" si="37"/>
        <v>0</v>
      </c>
      <c r="AV74" s="18">
        <f t="shared" si="37"/>
        <v>0</v>
      </c>
      <c r="AW74" s="18">
        <f t="shared" si="37"/>
        <v>0</v>
      </c>
      <c r="AX74" s="18">
        <f t="shared" si="37"/>
        <v>0</v>
      </c>
      <c r="AY74" s="18">
        <f t="shared" si="37"/>
        <v>0</v>
      </c>
      <c r="AZ74" s="18">
        <f t="shared" si="37"/>
        <v>0</v>
      </c>
      <c r="BA74" s="18">
        <f t="shared" si="37"/>
        <v>0</v>
      </c>
      <c r="BB74" s="81" t="e">
        <f t="shared" si="32"/>
        <v>#DIV/0!</v>
      </c>
      <c r="BC74" s="78" t="e">
        <f t="shared" ref="BC74:BC81" si="38">ROUND(100-((BA74)/SUM(AF74:AH74))*100,1)</f>
        <v>#DIV/0!</v>
      </c>
      <c r="BD74" s="106"/>
    </row>
    <row r="75" spans="1:65" s="2" customFormat="1" ht="14.25" hidden="1" customHeight="1">
      <c r="A75" s="11">
        <v>1</v>
      </c>
      <c r="B75" s="19" t="s">
        <v>188</v>
      </c>
      <c r="C75" s="12"/>
      <c r="D75" s="12"/>
      <c r="E75" s="12"/>
      <c r="F75" s="12"/>
      <c r="G75" s="12"/>
      <c r="H75" s="12"/>
      <c r="I75" s="12"/>
      <c r="J75" s="12"/>
      <c r="K75" s="12"/>
      <c r="L75" s="12"/>
      <c r="M75" s="12"/>
      <c r="N75" s="12"/>
      <c r="O75" s="12"/>
      <c r="P75" s="12"/>
      <c r="Q75" s="12"/>
      <c r="R75" s="12"/>
      <c r="S75" s="12"/>
      <c r="T75" s="12"/>
      <c r="U75" s="12"/>
      <c r="V75" s="12"/>
      <c r="W75" s="12"/>
      <c r="X75" s="18" t="e">
        <f t="shared" si="34"/>
        <v>#DIV/0!</v>
      </c>
      <c r="Y75" s="18"/>
      <c r="Z75" s="12"/>
      <c r="AA75" s="12"/>
      <c r="AB75" s="12"/>
      <c r="AC75" s="12"/>
      <c r="AD75" s="12"/>
      <c r="AE75" s="21"/>
      <c r="AF75" s="21"/>
      <c r="AG75" s="12"/>
      <c r="AH75" s="12"/>
      <c r="AI75" s="18"/>
      <c r="AJ75" s="12"/>
      <c r="AK75" s="12"/>
      <c r="AL75" s="12"/>
      <c r="AM75" s="21"/>
      <c r="AN75" s="21"/>
      <c r="AO75" s="12"/>
      <c r="AP75" s="12"/>
      <c r="AQ75" s="12"/>
      <c r="AR75" s="12"/>
      <c r="AS75" s="12"/>
      <c r="AT75" s="12"/>
      <c r="AU75" s="12"/>
      <c r="AV75" s="12"/>
      <c r="AW75" s="12"/>
      <c r="AX75" s="18"/>
      <c r="AY75" s="12"/>
      <c r="AZ75" s="12"/>
      <c r="BA75" s="12"/>
      <c r="BB75" s="97" t="e">
        <f t="shared" si="32"/>
        <v>#DIV/0!</v>
      </c>
      <c r="BC75" s="78" t="e">
        <f t="shared" si="38"/>
        <v>#DIV/0!</v>
      </c>
      <c r="BD75" s="106"/>
    </row>
    <row r="76" spans="1:65" s="2" customFormat="1" ht="14.25" hidden="1" customHeight="1">
      <c r="A76" s="11">
        <v>2</v>
      </c>
      <c r="B76" s="19" t="s">
        <v>188</v>
      </c>
      <c r="C76" s="12"/>
      <c r="D76" s="12"/>
      <c r="E76" s="12"/>
      <c r="F76" s="12"/>
      <c r="G76" s="12"/>
      <c r="H76" s="12"/>
      <c r="I76" s="12"/>
      <c r="J76" s="12"/>
      <c r="K76" s="12"/>
      <c r="L76" s="12"/>
      <c r="M76" s="12"/>
      <c r="N76" s="12"/>
      <c r="O76" s="12"/>
      <c r="P76" s="12"/>
      <c r="Q76" s="12"/>
      <c r="R76" s="12"/>
      <c r="S76" s="12"/>
      <c r="T76" s="12"/>
      <c r="U76" s="12"/>
      <c r="V76" s="12"/>
      <c r="W76" s="12"/>
      <c r="X76" s="18" t="e">
        <f t="shared" si="34"/>
        <v>#DIV/0!</v>
      </c>
      <c r="Y76" s="18"/>
      <c r="Z76" s="12"/>
      <c r="AA76" s="12"/>
      <c r="AB76" s="12"/>
      <c r="AC76" s="12"/>
      <c r="AD76" s="12"/>
      <c r="AE76" s="21"/>
      <c r="AF76" s="21"/>
      <c r="AG76" s="12"/>
      <c r="AH76" s="12"/>
      <c r="AI76" s="18"/>
      <c r="AJ76" s="12"/>
      <c r="AK76" s="12"/>
      <c r="AL76" s="12"/>
      <c r="AM76" s="21"/>
      <c r="AN76" s="21"/>
      <c r="AO76" s="12"/>
      <c r="AP76" s="12"/>
      <c r="AQ76" s="12"/>
      <c r="AR76" s="12"/>
      <c r="AS76" s="12"/>
      <c r="AT76" s="12"/>
      <c r="AU76" s="12"/>
      <c r="AV76" s="12"/>
      <c r="AW76" s="12"/>
      <c r="AX76" s="18"/>
      <c r="AY76" s="12"/>
      <c r="AZ76" s="12"/>
      <c r="BA76" s="12"/>
      <c r="BB76" s="97" t="e">
        <f t="shared" si="32"/>
        <v>#DIV/0!</v>
      </c>
      <c r="BC76" s="78" t="e">
        <f t="shared" si="38"/>
        <v>#DIV/0!</v>
      </c>
      <c r="BD76" s="106"/>
    </row>
    <row r="77" spans="1:65" s="3" customFormat="1" ht="14.25" customHeight="1">
      <c r="A77" s="142" t="s">
        <v>189</v>
      </c>
      <c r="B77" s="143"/>
      <c r="C77" s="18">
        <f>COUNTA(C78:C81)</f>
        <v>2</v>
      </c>
      <c r="D77" s="18">
        <f>C77</f>
        <v>2</v>
      </c>
      <c r="E77" s="18">
        <f t="shared" ref="E77:W77" si="39">SUM(E78:E81)</f>
        <v>2</v>
      </c>
      <c r="F77" s="18">
        <f t="shared" si="39"/>
        <v>0</v>
      </c>
      <c r="G77" s="18">
        <f t="shared" si="39"/>
        <v>2</v>
      </c>
      <c r="H77" s="18">
        <f t="shared" si="39"/>
        <v>0</v>
      </c>
      <c r="I77" s="18">
        <f t="shared" si="39"/>
        <v>0</v>
      </c>
      <c r="J77" s="18">
        <f t="shared" si="39"/>
        <v>0</v>
      </c>
      <c r="K77" s="18">
        <f t="shared" si="39"/>
        <v>0</v>
      </c>
      <c r="L77" s="18">
        <f t="shared" si="39"/>
        <v>0</v>
      </c>
      <c r="M77" s="18">
        <f t="shared" si="39"/>
        <v>5940</v>
      </c>
      <c r="N77" s="18">
        <f t="shared" si="39"/>
        <v>0</v>
      </c>
      <c r="O77" s="18">
        <f t="shared" si="39"/>
        <v>0</v>
      </c>
      <c r="P77" s="18">
        <f t="shared" si="39"/>
        <v>0</v>
      </c>
      <c r="Q77" s="18">
        <f t="shared" si="39"/>
        <v>0</v>
      </c>
      <c r="R77" s="18">
        <f t="shared" si="39"/>
        <v>0</v>
      </c>
      <c r="S77" s="18">
        <f t="shared" si="39"/>
        <v>0</v>
      </c>
      <c r="T77" s="18">
        <f t="shared" si="39"/>
        <v>3</v>
      </c>
      <c r="U77" s="18">
        <f t="shared" si="39"/>
        <v>0</v>
      </c>
      <c r="V77" s="18">
        <f t="shared" si="39"/>
        <v>0</v>
      </c>
      <c r="W77" s="18">
        <f t="shared" si="39"/>
        <v>2922480</v>
      </c>
      <c r="X77" s="18">
        <f t="shared" si="34"/>
        <v>974160</v>
      </c>
      <c r="Y77" s="18">
        <f>SUM(Y78:Y81)</f>
        <v>1389960</v>
      </c>
      <c r="Z77" s="18">
        <f>SUM(Z78:Z81)</f>
        <v>0</v>
      </c>
      <c r="AA77" s="18">
        <f>SUM(AA78:AA81)</f>
        <v>0</v>
      </c>
      <c r="AB77" s="18">
        <f t="shared" ref="AB77:AG77" si="40">SUM(AB78:AB81)</f>
        <v>0</v>
      </c>
      <c r="AC77" s="18">
        <f t="shared" si="40"/>
        <v>445500</v>
      </c>
      <c r="AD77" s="18">
        <f t="shared" si="40"/>
        <v>445500</v>
      </c>
      <c r="AE77" s="58">
        <f t="shared" si="40"/>
        <v>0</v>
      </c>
      <c r="AF77" s="58">
        <f t="shared" si="40"/>
        <v>498960</v>
      </c>
      <c r="AG77" s="18">
        <f t="shared" si="40"/>
        <v>0</v>
      </c>
      <c r="AH77" s="18">
        <f>SUM(AH78:AH81)</f>
        <v>0</v>
      </c>
      <c r="AI77" s="18">
        <f>SUM(AI78:AI81)</f>
        <v>1389960</v>
      </c>
      <c r="AJ77" s="18">
        <f t="shared" ref="AJ77:AO77" si="41">SUM(AJ78:AJ81)</f>
        <v>0</v>
      </c>
      <c r="AK77" s="18">
        <f t="shared" si="41"/>
        <v>445500</v>
      </c>
      <c r="AL77" s="18">
        <f t="shared" si="41"/>
        <v>445500</v>
      </c>
      <c r="AM77" s="58">
        <f t="shared" si="41"/>
        <v>0</v>
      </c>
      <c r="AN77" s="58">
        <f t="shared" si="41"/>
        <v>0</v>
      </c>
      <c r="AO77" s="18">
        <f t="shared" si="41"/>
        <v>0</v>
      </c>
      <c r="AP77" s="18">
        <f t="shared" ref="AP77:BA77" si="42">SUM(AP78:AP81)</f>
        <v>498960</v>
      </c>
      <c r="AQ77" s="18">
        <f t="shared" si="42"/>
        <v>0</v>
      </c>
      <c r="AR77" s="18">
        <f t="shared" si="42"/>
        <v>0</v>
      </c>
      <c r="AS77" s="18">
        <f t="shared" si="42"/>
        <v>498960</v>
      </c>
      <c r="AT77" s="18">
        <f t="shared" si="42"/>
        <v>0</v>
      </c>
      <c r="AU77" s="18">
        <f t="shared" si="42"/>
        <v>0</v>
      </c>
      <c r="AV77" s="18">
        <f t="shared" si="42"/>
        <v>891000</v>
      </c>
      <c r="AW77" s="18">
        <f t="shared" si="42"/>
        <v>0</v>
      </c>
      <c r="AX77" s="18">
        <f t="shared" si="42"/>
        <v>0</v>
      </c>
      <c r="AY77" s="18">
        <f t="shared" si="42"/>
        <v>0</v>
      </c>
      <c r="AZ77" s="18">
        <f t="shared" si="42"/>
        <v>0</v>
      </c>
      <c r="BA77" s="18">
        <f t="shared" si="42"/>
        <v>0</v>
      </c>
      <c r="BB77" s="81">
        <f t="shared" si="32"/>
        <v>100</v>
      </c>
      <c r="BC77" s="78">
        <f t="shared" si="38"/>
        <v>100</v>
      </c>
      <c r="BD77" s="106"/>
      <c r="BE77" s="4">
        <f>E77+F77-G77-H77</f>
        <v>0</v>
      </c>
      <c r="BF77" s="4" t="str">
        <f>IF(G77&gt;=J77,"T","F")</f>
        <v>T</v>
      </c>
      <c r="BG77" s="4" t="str">
        <f>IF(G77&gt;=(U77+V77),"T","F")</f>
        <v>T</v>
      </c>
      <c r="BH77" s="4">
        <f>Y77-SUM(Z77:AH77)</f>
        <v>0</v>
      </c>
      <c r="BI77" s="4">
        <f>AI77-SUM(AK77:AP77)</f>
        <v>0</v>
      </c>
      <c r="BJ77" s="4">
        <f>AI77-SUM(AQ77:AW77)</f>
        <v>0</v>
      </c>
      <c r="BK77" s="4" t="str">
        <f>IF(AI77&gt;=AJ77,"T","F")</f>
        <v>T</v>
      </c>
      <c r="BL77" s="4">
        <f>AX77-Y77+AI77</f>
        <v>0</v>
      </c>
      <c r="BM77" s="4">
        <f>AX77-AY77-BA77-AZ77</f>
        <v>0</v>
      </c>
    </row>
    <row r="78" spans="1:65" s="4" customFormat="1" ht="14.25" customHeight="1">
      <c r="A78" s="20">
        <v>1</v>
      </c>
      <c r="B78" s="22" t="s">
        <v>190</v>
      </c>
      <c r="C78" s="21" t="s">
        <v>191</v>
      </c>
      <c r="D78" s="21" t="s">
        <v>192</v>
      </c>
      <c r="E78" s="21">
        <v>1</v>
      </c>
      <c r="F78" s="21"/>
      <c r="G78" s="21">
        <v>1</v>
      </c>
      <c r="H78" s="21"/>
      <c r="I78" s="21"/>
      <c r="J78" s="21"/>
      <c r="K78" s="21"/>
      <c r="L78" s="21"/>
      <c r="M78" s="21">
        <v>2970</v>
      </c>
      <c r="N78" s="21"/>
      <c r="O78" s="21"/>
      <c r="P78" s="21"/>
      <c r="Q78" s="21"/>
      <c r="R78" s="21"/>
      <c r="S78" s="21" t="s">
        <v>116</v>
      </c>
      <c r="T78" s="21">
        <v>1</v>
      </c>
      <c r="U78" s="21"/>
      <c r="V78" s="21"/>
      <c r="W78" s="21">
        <v>891000</v>
      </c>
      <c r="X78" s="58">
        <f t="shared" si="34"/>
        <v>891000</v>
      </c>
      <c r="Y78" s="58">
        <f>SUM(Z78:AH78)</f>
        <v>891000</v>
      </c>
      <c r="Z78" s="21"/>
      <c r="AA78" s="21"/>
      <c r="AB78" s="21"/>
      <c r="AC78" s="21">
        <v>445500</v>
      </c>
      <c r="AD78" s="21">
        <v>445500</v>
      </c>
      <c r="AE78" s="21"/>
      <c r="AF78" s="21"/>
      <c r="AG78" s="21"/>
      <c r="AH78" s="21"/>
      <c r="AI78" s="58">
        <f>SUM(AK78:AP78)</f>
        <v>891000</v>
      </c>
      <c r="AJ78" s="21"/>
      <c r="AK78" s="21">
        <v>445500</v>
      </c>
      <c r="AL78" s="21">
        <v>445500</v>
      </c>
      <c r="AM78" s="21"/>
      <c r="AN78" s="21"/>
      <c r="AO78" s="21"/>
      <c r="AP78" s="21"/>
      <c r="AQ78" s="21"/>
      <c r="AR78" s="21"/>
      <c r="AS78" s="21"/>
      <c r="AT78" s="21"/>
      <c r="AU78" s="21"/>
      <c r="AV78" s="21">
        <v>891000</v>
      </c>
      <c r="AW78" s="21"/>
      <c r="AX78" s="58">
        <f>SUM(AY78:BA78)</f>
        <v>0</v>
      </c>
      <c r="AY78" s="21"/>
      <c r="AZ78" s="21"/>
      <c r="BA78" s="21"/>
      <c r="BB78" s="82">
        <f t="shared" si="32"/>
        <v>100</v>
      </c>
      <c r="BC78" s="78" t="e">
        <f t="shared" si="38"/>
        <v>#DIV/0!</v>
      </c>
      <c r="BD78" s="105" t="s">
        <v>278</v>
      </c>
      <c r="BE78" s="4">
        <f>E78+F78-G78-H78</f>
        <v>0</v>
      </c>
      <c r="BF78" s="4" t="str">
        <f>IF(G78&gt;=J78,"T","F")</f>
        <v>T</v>
      </c>
      <c r="BG78" s="4" t="str">
        <f>IF(G78&gt;=(U78+V78),"T","F")</f>
        <v>T</v>
      </c>
      <c r="BH78" s="4">
        <f>Y78-SUM(Z78:AH78)</f>
        <v>0</v>
      </c>
      <c r="BI78" s="4">
        <f>AI78-SUM(AK78:AP78)</f>
        <v>0</v>
      </c>
      <c r="BJ78" s="4">
        <f>AI78-SUM(AQ78:AW78)</f>
        <v>0</v>
      </c>
      <c r="BK78" s="4" t="str">
        <f>IF(AI78&gt;=AJ78,"T","F")</f>
        <v>T</v>
      </c>
      <c r="BL78" s="4">
        <f>AX78-Y78+AI78</f>
        <v>0</v>
      </c>
      <c r="BM78" s="4">
        <f>AX78-AY78-BA78-AZ78</f>
        <v>0</v>
      </c>
    </row>
    <row r="79" spans="1:65" s="4" customFormat="1" ht="14.25" customHeight="1">
      <c r="A79" s="20">
        <v>2</v>
      </c>
      <c r="B79" s="22" t="s">
        <v>190</v>
      </c>
      <c r="C79" s="21" t="s">
        <v>191</v>
      </c>
      <c r="D79" s="21" t="s">
        <v>192</v>
      </c>
      <c r="E79" s="21">
        <v>1</v>
      </c>
      <c r="F79" s="21"/>
      <c r="G79" s="21">
        <v>1</v>
      </c>
      <c r="H79" s="21"/>
      <c r="I79" s="21"/>
      <c r="J79" s="21"/>
      <c r="K79" s="21"/>
      <c r="L79" s="21"/>
      <c r="M79" s="21">
        <v>2970</v>
      </c>
      <c r="N79" s="21"/>
      <c r="O79" s="21"/>
      <c r="P79" s="21"/>
      <c r="Q79" s="21"/>
      <c r="R79" s="21"/>
      <c r="S79" s="21" t="s">
        <v>117</v>
      </c>
      <c r="T79" s="21">
        <v>2</v>
      </c>
      <c r="U79" s="21"/>
      <c r="V79" s="21"/>
      <c r="W79" s="21">
        <v>2031480</v>
      </c>
      <c r="X79" s="58">
        <f t="shared" si="34"/>
        <v>1015740</v>
      </c>
      <c r="Y79" s="58">
        <f>SUM(Z79:AH79)</f>
        <v>498960</v>
      </c>
      <c r="Z79" s="21"/>
      <c r="AA79" s="21"/>
      <c r="AB79" s="21"/>
      <c r="AC79" s="21"/>
      <c r="AD79" s="21"/>
      <c r="AE79" s="21"/>
      <c r="AF79" s="21">
        <v>498960</v>
      </c>
      <c r="AG79" s="21"/>
      <c r="AH79" s="21"/>
      <c r="AI79" s="58">
        <f>SUM(AK79:AP79)</f>
        <v>498960</v>
      </c>
      <c r="AJ79" s="21"/>
      <c r="AK79" s="21"/>
      <c r="AL79" s="21"/>
      <c r="AM79" s="21"/>
      <c r="AN79" s="21"/>
      <c r="AO79" s="21"/>
      <c r="AP79" s="21">
        <v>498960</v>
      </c>
      <c r="AQ79" s="21"/>
      <c r="AR79" s="21"/>
      <c r="AS79" s="21">
        <v>498960</v>
      </c>
      <c r="AT79" s="21"/>
      <c r="AU79" s="21"/>
      <c r="AV79" s="21"/>
      <c r="AW79" s="21"/>
      <c r="AX79" s="58">
        <f>SUM(AY79:BA79)</f>
        <v>0</v>
      </c>
      <c r="AY79" s="21"/>
      <c r="AZ79" s="21"/>
      <c r="BA79" s="21"/>
      <c r="BB79" s="82" t="e">
        <f t="shared" si="32"/>
        <v>#DIV/0!</v>
      </c>
      <c r="BC79" s="78">
        <f t="shared" si="38"/>
        <v>100</v>
      </c>
      <c r="BD79" s="105" t="s">
        <v>279</v>
      </c>
      <c r="BE79" s="4">
        <f>E79+F79-G79-H79</f>
        <v>0</v>
      </c>
      <c r="BF79" s="4" t="str">
        <f>IF(G79&gt;=J79,"T","F")</f>
        <v>T</v>
      </c>
      <c r="BG79" s="4" t="str">
        <f>IF(G79&gt;=(U79+V79),"T","F")</f>
        <v>T</v>
      </c>
      <c r="BH79" s="4">
        <f>Y79-SUM(Z79:AH79)</f>
        <v>0</v>
      </c>
      <c r="BI79" s="4">
        <f>AI79-SUM(AK79:AP79)</f>
        <v>0</v>
      </c>
      <c r="BJ79" s="4">
        <f>AI79-SUM(AQ79:AW79)</f>
        <v>0</v>
      </c>
      <c r="BK79" s="4" t="str">
        <f>IF(AI79&gt;=AJ79,"T","F")</f>
        <v>T</v>
      </c>
      <c r="BL79" s="4">
        <f>AX79-Y79+AI79</f>
        <v>0</v>
      </c>
      <c r="BM79" s="4">
        <f>AX79-AY79-BA79-AZ79</f>
        <v>0</v>
      </c>
    </row>
    <row r="80" spans="1:65" s="4" customFormat="1" ht="14.25" customHeight="1">
      <c r="A80" s="20"/>
      <c r="B80" s="22"/>
      <c r="C80" s="21"/>
      <c r="D80" s="21"/>
      <c r="E80" s="21"/>
      <c r="F80" s="21"/>
      <c r="G80" s="21"/>
      <c r="H80" s="21"/>
      <c r="I80" s="21"/>
      <c r="J80" s="21"/>
      <c r="K80" s="21"/>
      <c r="L80" s="21"/>
      <c r="M80" s="21"/>
      <c r="N80" s="21"/>
      <c r="O80" s="21"/>
      <c r="P80" s="21"/>
      <c r="Q80" s="21"/>
      <c r="R80" s="21"/>
      <c r="S80" s="21"/>
      <c r="T80" s="21"/>
      <c r="U80" s="21"/>
      <c r="V80" s="21"/>
      <c r="W80" s="21"/>
      <c r="X80" s="58" t="e">
        <f t="shared" si="34"/>
        <v>#DIV/0!</v>
      </c>
      <c r="Y80" s="58">
        <f>SUM(Z80:AH80)</f>
        <v>0</v>
      </c>
      <c r="Z80" s="21"/>
      <c r="AA80" s="21"/>
      <c r="AB80" s="21"/>
      <c r="AC80" s="21"/>
      <c r="AD80" s="21"/>
      <c r="AE80" s="21"/>
      <c r="AF80" s="21"/>
      <c r="AG80" s="21"/>
      <c r="AH80" s="21"/>
      <c r="AI80" s="58">
        <f>SUM(AK80:AP80)</f>
        <v>0</v>
      </c>
      <c r="AJ80" s="21"/>
      <c r="AK80" s="21"/>
      <c r="AL80" s="21"/>
      <c r="AM80" s="21"/>
      <c r="AN80" s="21"/>
      <c r="AO80" s="21"/>
      <c r="AP80" s="21"/>
      <c r="AQ80" s="21"/>
      <c r="AR80" s="21"/>
      <c r="AS80" s="21"/>
      <c r="AT80" s="21"/>
      <c r="AU80" s="21"/>
      <c r="AV80" s="21"/>
      <c r="AW80" s="21"/>
      <c r="AX80" s="58">
        <f>SUM(AY80:BA80)</f>
        <v>0</v>
      </c>
      <c r="AY80" s="21"/>
      <c r="AZ80" s="21"/>
      <c r="BA80" s="21"/>
      <c r="BB80" s="82" t="e">
        <f t="shared" si="32"/>
        <v>#DIV/0!</v>
      </c>
      <c r="BC80" s="78" t="e">
        <f t="shared" si="38"/>
        <v>#DIV/0!</v>
      </c>
      <c r="BD80" s="106"/>
      <c r="BE80" s="4">
        <f>E80+F80-G80-H80</f>
        <v>0</v>
      </c>
      <c r="BF80" s="4" t="str">
        <f>IF(G80&gt;=J80,"T","F")</f>
        <v>T</v>
      </c>
      <c r="BG80" s="4" t="str">
        <f>IF(G80&gt;=(U80+V80),"T","F")</f>
        <v>T</v>
      </c>
      <c r="BH80" s="4">
        <f>Y80-SUM(Z80:AH80)</f>
        <v>0</v>
      </c>
      <c r="BI80" s="4">
        <f>AI80-SUM(AK80:AP80)</f>
        <v>0</v>
      </c>
      <c r="BJ80" s="4">
        <f>AI80-SUM(AQ80:AW80)</f>
        <v>0</v>
      </c>
      <c r="BK80" s="4" t="str">
        <f>IF(AI80&gt;=AJ80,"T","F")</f>
        <v>T</v>
      </c>
      <c r="BL80" s="4">
        <f>AX80-Y80+AI80</f>
        <v>0</v>
      </c>
      <c r="BM80" s="4">
        <f>AX80-AY80-BA80-AZ80</f>
        <v>0</v>
      </c>
    </row>
    <row r="81" spans="1:65" s="4" customFormat="1" ht="14.25" customHeight="1">
      <c r="A81" s="20"/>
      <c r="B81" s="22"/>
      <c r="C81" s="21"/>
      <c r="D81" s="21"/>
      <c r="E81" s="21"/>
      <c r="F81" s="21"/>
      <c r="G81" s="21"/>
      <c r="H81" s="21"/>
      <c r="I81" s="21"/>
      <c r="J81" s="21"/>
      <c r="K81" s="21"/>
      <c r="L81" s="21"/>
      <c r="M81" s="21"/>
      <c r="N81" s="21"/>
      <c r="O81" s="21"/>
      <c r="P81" s="21"/>
      <c r="Q81" s="21"/>
      <c r="R81" s="21"/>
      <c r="S81" s="21"/>
      <c r="T81" s="21"/>
      <c r="U81" s="21"/>
      <c r="V81" s="21"/>
      <c r="W81" s="21"/>
      <c r="X81" s="58" t="e">
        <f t="shared" si="34"/>
        <v>#DIV/0!</v>
      </c>
      <c r="Y81" s="58">
        <f>SUM(Z81:AH81)</f>
        <v>0</v>
      </c>
      <c r="Z81" s="21"/>
      <c r="AA81" s="21"/>
      <c r="AB81" s="21"/>
      <c r="AC81" s="21"/>
      <c r="AD81" s="21"/>
      <c r="AE81" s="21"/>
      <c r="AF81" s="21"/>
      <c r="AG81" s="21"/>
      <c r="AH81" s="21"/>
      <c r="AI81" s="58">
        <f>SUM(AK81:AP81)</f>
        <v>0</v>
      </c>
      <c r="AJ81" s="21"/>
      <c r="AK81" s="21"/>
      <c r="AL81" s="21"/>
      <c r="AM81" s="21"/>
      <c r="AN81" s="21"/>
      <c r="AO81" s="21"/>
      <c r="AP81" s="21"/>
      <c r="AQ81" s="21"/>
      <c r="AR81" s="21"/>
      <c r="AS81" s="21"/>
      <c r="AT81" s="21"/>
      <c r="AU81" s="21"/>
      <c r="AV81" s="21"/>
      <c r="AW81" s="21"/>
      <c r="AX81" s="58">
        <f>SUM(AY81:BA81)</f>
        <v>0</v>
      </c>
      <c r="AY81" s="21"/>
      <c r="AZ81" s="21"/>
      <c r="BA81" s="21"/>
      <c r="BB81" s="82" t="e">
        <f t="shared" si="32"/>
        <v>#DIV/0!</v>
      </c>
      <c r="BC81" s="78" t="e">
        <f t="shared" si="38"/>
        <v>#DIV/0!</v>
      </c>
      <c r="BD81" s="107"/>
      <c r="BE81" s="4">
        <f>E81+F81-G81-H81</f>
        <v>0</v>
      </c>
      <c r="BF81" s="4" t="str">
        <f>IF(G81&gt;=J81,"T","F")</f>
        <v>T</v>
      </c>
      <c r="BG81" s="4" t="str">
        <f>IF(G81&gt;=(U81+V81),"T","F")</f>
        <v>T</v>
      </c>
      <c r="BH81" s="4">
        <f>Y81-SUM(Z81:AH81)</f>
        <v>0</v>
      </c>
      <c r="BI81" s="4">
        <f>AI81-SUM(AK81:AP81)</f>
        <v>0</v>
      </c>
      <c r="BJ81" s="4">
        <f>AI81-SUM(AQ81:AW81)</f>
        <v>0</v>
      </c>
      <c r="BK81" s="4" t="str">
        <f>IF(AI81&gt;=AJ81,"T","F")</f>
        <v>T</v>
      </c>
      <c r="BL81" s="4">
        <f>AX81-Y81+AI81</f>
        <v>0</v>
      </c>
      <c r="BM81" s="4">
        <f>AX81-AY81-BA81-AZ81</f>
        <v>0</v>
      </c>
    </row>
    <row r="82" spans="1:65" s="3" customFormat="1" ht="14.45" hidden="1" customHeight="1">
      <c r="A82" s="142" t="s">
        <v>193</v>
      </c>
      <c r="B82" s="143"/>
      <c r="C82" s="18">
        <f t="shared" ref="C82:W82" si="43">SUM(C83:C84)</f>
        <v>0</v>
      </c>
      <c r="D82" s="18">
        <f t="shared" si="43"/>
        <v>0</v>
      </c>
      <c r="E82" s="18">
        <f t="shared" si="43"/>
        <v>0</v>
      </c>
      <c r="F82" s="18">
        <f t="shared" si="43"/>
        <v>0</v>
      </c>
      <c r="G82" s="18">
        <f t="shared" si="43"/>
        <v>0</v>
      </c>
      <c r="H82" s="18">
        <f t="shared" si="43"/>
        <v>0</v>
      </c>
      <c r="I82" s="18">
        <f t="shared" si="43"/>
        <v>0</v>
      </c>
      <c r="J82" s="18">
        <f t="shared" si="43"/>
        <v>0</v>
      </c>
      <c r="K82" s="18">
        <f t="shared" si="43"/>
        <v>0</v>
      </c>
      <c r="L82" s="18">
        <f t="shared" si="43"/>
        <v>0</v>
      </c>
      <c r="M82" s="18">
        <f t="shared" si="43"/>
        <v>0</v>
      </c>
      <c r="N82" s="18">
        <f t="shared" si="43"/>
        <v>0</v>
      </c>
      <c r="O82" s="18">
        <f t="shared" si="43"/>
        <v>0</v>
      </c>
      <c r="P82" s="18">
        <f t="shared" si="43"/>
        <v>0</v>
      </c>
      <c r="Q82" s="18">
        <f t="shared" si="43"/>
        <v>0</v>
      </c>
      <c r="R82" s="18">
        <f t="shared" si="43"/>
        <v>0</v>
      </c>
      <c r="S82" s="18">
        <f t="shared" si="43"/>
        <v>0</v>
      </c>
      <c r="T82" s="18">
        <f t="shared" si="43"/>
        <v>0</v>
      </c>
      <c r="U82" s="18">
        <f t="shared" si="43"/>
        <v>0</v>
      </c>
      <c r="V82" s="18">
        <f t="shared" si="43"/>
        <v>0</v>
      </c>
      <c r="W82" s="18">
        <f t="shared" si="43"/>
        <v>0</v>
      </c>
      <c r="X82" s="18" t="e">
        <f t="shared" si="34"/>
        <v>#DIV/0!</v>
      </c>
      <c r="Y82" s="18">
        <f t="shared" ref="Y82:AE82" si="44">SUM(Y83:Y84)</f>
        <v>0</v>
      </c>
      <c r="Z82" s="18">
        <f t="shared" si="44"/>
        <v>0</v>
      </c>
      <c r="AA82" s="18">
        <f t="shared" si="44"/>
        <v>0</v>
      </c>
      <c r="AB82" s="18">
        <f t="shared" si="44"/>
        <v>0</v>
      </c>
      <c r="AC82" s="18">
        <f t="shared" si="44"/>
        <v>0</v>
      </c>
      <c r="AD82" s="18">
        <f t="shared" si="44"/>
        <v>0</v>
      </c>
      <c r="AE82" s="58">
        <f t="shared" si="44"/>
        <v>0</v>
      </c>
      <c r="AF82" s="58">
        <v>0</v>
      </c>
      <c r="AG82" s="58"/>
      <c r="AH82" s="18">
        <f t="shared" ref="AH82:AM82" si="45">SUM(AH83:AH84)</f>
        <v>0</v>
      </c>
      <c r="AI82" s="18">
        <f t="shared" si="45"/>
        <v>0</v>
      </c>
      <c r="AJ82" s="18">
        <f t="shared" si="45"/>
        <v>0</v>
      </c>
      <c r="AK82" s="18">
        <f t="shared" si="45"/>
        <v>0</v>
      </c>
      <c r="AL82" s="18">
        <f t="shared" si="45"/>
        <v>0</v>
      </c>
      <c r="AM82" s="58">
        <f t="shared" si="45"/>
        <v>0</v>
      </c>
      <c r="AN82" s="58">
        <v>0</v>
      </c>
      <c r="AO82" s="58"/>
      <c r="AP82" s="18">
        <f t="shared" ref="AP82:BA82" si="46">SUM(AP83:AP84)</f>
        <v>0</v>
      </c>
      <c r="AQ82" s="18">
        <f t="shared" si="46"/>
        <v>0</v>
      </c>
      <c r="AR82" s="18">
        <f t="shared" si="46"/>
        <v>0</v>
      </c>
      <c r="AS82" s="18">
        <f t="shared" si="46"/>
        <v>0</v>
      </c>
      <c r="AT82" s="18">
        <f t="shared" si="46"/>
        <v>0</v>
      </c>
      <c r="AU82" s="18">
        <f t="shared" si="46"/>
        <v>0</v>
      </c>
      <c r="AV82" s="18">
        <f t="shared" si="46"/>
        <v>0</v>
      </c>
      <c r="AW82" s="18">
        <f t="shared" si="46"/>
        <v>0</v>
      </c>
      <c r="AX82" s="18">
        <f t="shared" si="46"/>
        <v>0</v>
      </c>
      <c r="AY82" s="18">
        <f t="shared" si="46"/>
        <v>0</v>
      </c>
      <c r="AZ82" s="18">
        <f t="shared" si="46"/>
        <v>0</v>
      </c>
      <c r="BA82" s="18">
        <f t="shared" si="46"/>
        <v>0</v>
      </c>
      <c r="BB82" s="81" t="e">
        <f t="shared" si="32"/>
        <v>#DIV/0!</v>
      </c>
      <c r="BC82" s="98" t="e">
        <f>ROUND(100-((BA82)/(AF82+AH82))*100,1)</f>
        <v>#DIV/0!</v>
      </c>
      <c r="BD82" s="99"/>
    </row>
    <row r="83" spans="1:65" s="2" customFormat="1" ht="14.45" hidden="1" customHeight="1">
      <c r="A83" s="11">
        <v>1</v>
      </c>
      <c r="B83" s="19" t="s">
        <v>194</v>
      </c>
      <c r="C83" s="12"/>
      <c r="D83" s="12"/>
      <c r="E83" s="12"/>
      <c r="F83" s="12"/>
      <c r="G83" s="12"/>
      <c r="H83" s="12"/>
      <c r="I83" s="12"/>
      <c r="J83" s="12"/>
      <c r="K83" s="12"/>
      <c r="L83" s="12"/>
      <c r="M83" s="12"/>
      <c r="N83" s="12"/>
      <c r="O83" s="12"/>
      <c r="P83" s="12"/>
      <c r="Q83" s="12"/>
      <c r="R83" s="12"/>
      <c r="S83" s="12"/>
      <c r="T83" s="12"/>
      <c r="U83" s="12"/>
      <c r="V83" s="12"/>
      <c r="W83" s="12"/>
      <c r="X83" s="18" t="e">
        <f t="shared" si="34"/>
        <v>#DIV/0!</v>
      </c>
      <c r="Y83" s="18"/>
      <c r="Z83" s="12"/>
      <c r="AA83" s="12"/>
      <c r="AB83" s="12"/>
      <c r="AC83" s="12"/>
      <c r="AD83" s="12"/>
      <c r="AE83" s="21"/>
      <c r="AF83" s="21"/>
      <c r="AG83" s="21"/>
      <c r="AH83" s="12"/>
      <c r="AI83" s="18"/>
      <c r="AJ83" s="12"/>
      <c r="AK83" s="12"/>
      <c r="AL83" s="12"/>
      <c r="AM83" s="21"/>
      <c r="AN83" s="21"/>
      <c r="AO83" s="21"/>
      <c r="AP83" s="12"/>
      <c r="AQ83" s="12"/>
      <c r="AR83" s="12"/>
      <c r="AS83" s="12"/>
      <c r="AT83" s="12"/>
      <c r="AU83" s="12"/>
      <c r="AV83" s="12"/>
      <c r="AW83" s="12"/>
      <c r="AX83" s="18"/>
      <c r="AY83" s="12"/>
      <c r="AZ83" s="12"/>
      <c r="BA83" s="12"/>
      <c r="BB83" s="97" t="e">
        <f t="shared" si="32"/>
        <v>#DIV/0!</v>
      </c>
      <c r="BC83" s="98" t="e">
        <f>ROUND(100-((BA83)/(AF83+AH83))*100,1)</f>
        <v>#DIV/0!</v>
      </c>
      <c r="BD83" s="99"/>
    </row>
    <row r="84" spans="1:65" s="2" customFormat="1" ht="14.45" hidden="1" customHeight="1">
      <c r="A84" s="11">
        <v>2</v>
      </c>
      <c r="B84" s="19" t="s">
        <v>194</v>
      </c>
      <c r="C84" s="12"/>
      <c r="D84" s="12"/>
      <c r="E84" s="12"/>
      <c r="F84" s="12"/>
      <c r="G84" s="12"/>
      <c r="H84" s="12"/>
      <c r="I84" s="12"/>
      <c r="J84" s="12"/>
      <c r="K84" s="12"/>
      <c r="L84" s="12"/>
      <c r="M84" s="12"/>
      <c r="N84" s="12"/>
      <c r="O84" s="12"/>
      <c r="P84" s="12"/>
      <c r="Q84" s="12"/>
      <c r="R84" s="12"/>
      <c r="S84" s="12"/>
      <c r="T84" s="12"/>
      <c r="U84" s="12"/>
      <c r="V84" s="12"/>
      <c r="W84" s="12"/>
      <c r="X84" s="18" t="e">
        <f t="shared" si="34"/>
        <v>#DIV/0!</v>
      </c>
      <c r="Y84" s="18"/>
      <c r="Z84" s="12"/>
      <c r="AA84" s="12"/>
      <c r="AB84" s="12"/>
      <c r="AC84" s="12"/>
      <c r="AD84" s="12"/>
      <c r="AE84" s="21"/>
      <c r="AF84" s="21"/>
      <c r="AG84" s="21"/>
      <c r="AH84" s="12"/>
      <c r="AI84" s="18"/>
      <c r="AJ84" s="12"/>
      <c r="AK84" s="12"/>
      <c r="AL84" s="12"/>
      <c r="AM84" s="21"/>
      <c r="AN84" s="21"/>
      <c r="AO84" s="21"/>
      <c r="AP84" s="12"/>
      <c r="AQ84" s="12"/>
      <c r="AR84" s="12"/>
      <c r="AS84" s="12"/>
      <c r="AT84" s="12"/>
      <c r="AU84" s="12"/>
      <c r="AV84" s="12"/>
      <c r="AW84" s="12"/>
      <c r="AX84" s="18"/>
      <c r="AY84" s="12"/>
      <c r="AZ84" s="12"/>
      <c r="BA84" s="12"/>
      <c r="BB84" s="97" t="e">
        <f t="shared" si="32"/>
        <v>#DIV/0!</v>
      </c>
      <c r="BC84" s="98" t="e">
        <f>ROUND(100-((BA84)/(AF84+AH84))*100,1)</f>
        <v>#DIV/0!</v>
      </c>
      <c r="BD84" s="99"/>
    </row>
    <row r="85" spans="1:65" s="3" customFormat="1" ht="14.45" hidden="1" customHeight="1">
      <c r="A85" s="142" t="s">
        <v>195</v>
      </c>
      <c r="B85" s="143"/>
      <c r="C85" s="18">
        <f>COUNTA(C86:C87)</f>
        <v>0</v>
      </c>
      <c r="D85" s="18">
        <f>C85</f>
        <v>0</v>
      </c>
      <c r="E85" s="18">
        <f t="shared" ref="E85:W85" si="47">SUM(E86:E87)</f>
        <v>0</v>
      </c>
      <c r="F85" s="18">
        <f t="shared" si="47"/>
        <v>0</v>
      </c>
      <c r="G85" s="18">
        <f t="shared" si="47"/>
        <v>0</v>
      </c>
      <c r="H85" s="18">
        <f t="shared" si="47"/>
        <v>0</v>
      </c>
      <c r="I85" s="18">
        <f t="shared" si="47"/>
        <v>0</v>
      </c>
      <c r="J85" s="18">
        <f t="shared" si="47"/>
        <v>0</v>
      </c>
      <c r="K85" s="18">
        <f t="shared" si="47"/>
        <v>0</v>
      </c>
      <c r="L85" s="18">
        <f t="shared" si="47"/>
        <v>0</v>
      </c>
      <c r="M85" s="18">
        <f t="shared" si="47"/>
        <v>0</v>
      </c>
      <c r="N85" s="18">
        <f t="shared" si="47"/>
        <v>0</v>
      </c>
      <c r="O85" s="18">
        <f t="shared" si="47"/>
        <v>0</v>
      </c>
      <c r="P85" s="18">
        <f t="shared" si="47"/>
        <v>0</v>
      </c>
      <c r="Q85" s="18">
        <f t="shared" si="47"/>
        <v>0</v>
      </c>
      <c r="R85" s="18">
        <f t="shared" si="47"/>
        <v>0</v>
      </c>
      <c r="S85" s="18">
        <f t="shared" si="47"/>
        <v>0</v>
      </c>
      <c r="T85" s="18">
        <f t="shared" si="47"/>
        <v>0</v>
      </c>
      <c r="U85" s="18">
        <f t="shared" si="47"/>
        <v>0</v>
      </c>
      <c r="V85" s="18">
        <f t="shared" si="47"/>
        <v>0</v>
      </c>
      <c r="W85" s="18">
        <f t="shared" si="47"/>
        <v>0</v>
      </c>
      <c r="X85" s="18" t="e">
        <f t="shared" si="34"/>
        <v>#DIV/0!</v>
      </c>
      <c r="Y85" s="18">
        <f t="shared" ref="Y85:AF85" si="48">SUM(Y86:Y87)</f>
        <v>0</v>
      </c>
      <c r="Z85" s="18">
        <f t="shared" si="48"/>
        <v>0</v>
      </c>
      <c r="AA85" s="18">
        <f t="shared" si="48"/>
        <v>0</v>
      </c>
      <c r="AB85" s="18">
        <f t="shared" si="48"/>
        <v>0</v>
      </c>
      <c r="AC85" s="18">
        <f t="shared" si="48"/>
        <v>0</v>
      </c>
      <c r="AD85" s="18">
        <f t="shared" si="48"/>
        <v>0</v>
      </c>
      <c r="AE85" s="58">
        <f t="shared" si="48"/>
        <v>0</v>
      </c>
      <c r="AF85" s="58">
        <f t="shared" si="48"/>
        <v>0</v>
      </c>
      <c r="AG85" s="58"/>
      <c r="AH85" s="18">
        <f t="shared" ref="AH85:AN85" si="49">SUM(AH86:AH87)</f>
        <v>0</v>
      </c>
      <c r="AI85" s="18">
        <f t="shared" si="49"/>
        <v>0</v>
      </c>
      <c r="AJ85" s="18">
        <f t="shared" si="49"/>
        <v>0</v>
      </c>
      <c r="AK85" s="18">
        <f t="shared" si="49"/>
        <v>0</v>
      </c>
      <c r="AL85" s="18">
        <f t="shared" si="49"/>
        <v>0</v>
      </c>
      <c r="AM85" s="58">
        <f t="shared" si="49"/>
        <v>0</v>
      </c>
      <c r="AN85" s="58">
        <f t="shared" si="49"/>
        <v>0</v>
      </c>
      <c r="AO85" s="58"/>
      <c r="AP85" s="18">
        <f t="shared" ref="AP85:AW85" si="50">SUM(AP86:AP87)</f>
        <v>0</v>
      </c>
      <c r="AQ85" s="18">
        <f t="shared" si="50"/>
        <v>0</v>
      </c>
      <c r="AR85" s="18">
        <f t="shared" si="50"/>
        <v>0</v>
      </c>
      <c r="AS85" s="18">
        <f t="shared" si="50"/>
        <v>0</v>
      </c>
      <c r="AT85" s="18">
        <f t="shared" si="50"/>
        <v>0</v>
      </c>
      <c r="AU85" s="18">
        <f t="shared" si="50"/>
        <v>0</v>
      </c>
      <c r="AV85" s="18">
        <f t="shared" si="50"/>
        <v>0</v>
      </c>
      <c r="AW85" s="18">
        <f t="shared" si="50"/>
        <v>0</v>
      </c>
      <c r="AX85" s="18">
        <f>ROUND(SUM(AX86:AX87),2)</f>
        <v>0</v>
      </c>
      <c r="AY85" s="18">
        <f>ROUND(SUM(AY86:AY87),2)</f>
        <v>0</v>
      </c>
      <c r="AZ85" s="18">
        <f>ROUND(SUM(AZ86:AZ87),2)</f>
        <v>0</v>
      </c>
      <c r="BA85" s="18">
        <f>ROUND(SUM(BA86:BA87),2)</f>
        <v>0</v>
      </c>
      <c r="BB85" s="81" t="e">
        <f t="shared" si="32"/>
        <v>#DIV/0!</v>
      </c>
      <c r="BC85" s="98" t="e">
        <f>ROUND(100-((BA85)/(AF85+AH85))*100,1)</f>
        <v>#DIV/0!</v>
      </c>
      <c r="BD85" s="100"/>
      <c r="BE85" s="4">
        <f>E85+F85-G85-H85</f>
        <v>0</v>
      </c>
      <c r="BF85" s="4" t="str">
        <f>IF(G85&gt;=J85,"T","F")</f>
        <v>T</v>
      </c>
      <c r="BG85" s="4" t="str">
        <f>IF(G85&gt;=(U85+V85),"T","F")</f>
        <v>T</v>
      </c>
      <c r="BH85" s="4">
        <f>Y85-SUM(Z85:AH85)</f>
        <v>0</v>
      </c>
      <c r="BI85" s="4">
        <f>ROUND(AI85-SUM(AK85:AP85),2)</f>
        <v>0</v>
      </c>
      <c r="BJ85" s="4">
        <f>AI85-SUM(AQ85:AW85)</f>
        <v>0</v>
      </c>
      <c r="BK85" s="4" t="str">
        <f>IF(AI85&gt;=AJ85,"T","F")</f>
        <v>T</v>
      </c>
      <c r="BL85" s="4">
        <f>AX85-Y85+AI85</f>
        <v>0</v>
      </c>
      <c r="BM85" s="4">
        <f>ROUND(AX85-AY85-BA85-AZ85,2)</f>
        <v>0</v>
      </c>
    </row>
    <row r="86" spans="1:65" s="4" customFormat="1" ht="14.25" hidden="1" customHeight="1">
      <c r="A86" s="20"/>
      <c r="B86" s="21"/>
      <c r="C86" s="21"/>
      <c r="D86" s="21"/>
      <c r="E86" s="21"/>
      <c r="F86" s="21"/>
      <c r="G86" s="21"/>
      <c r="H86" s="21"/>
      <c r="I86" s="21"/>
      <c r="J86" s="21"/>
      <c r="K86" s="21"/>
      <c r="L86" s="21"/>
      <c r="M86" s="21"/>
      <c r="N86" s="21"/>
      <c r="O86" s="21"/>
      <c r="P86" s="21"/>
      <c r="Q86" s="21"/>
      <c r="R86" s="21"/>
      <c r="S86" s="21"/>
      <c r="T86" s="21"/>
      <c r="U86" s="21"/>
      <c r="V86" s="21"/>
      <c r="W86" s="21"/>
      <c r="X86" s="58"/>
      <c r="Y86" s="58"/>
      <c r="Z86" s="21"/>
      <c r="AA86" s="21"/>
      <c r="AB86" s="21"/>
      <c r="AC86" s="21"/>
      <c r="AD86" s="21"/>
      <c r="AE86" s="21"/>
      <c r="AF86" s="21"/>
      <c r="AG86" s="21"/>
      <c r="AH86" s="21"/>
      <c r="AI86" s="58"/>
      <c r="AJ86" s="21"/>
      <c r="AK86" s="21"/>
      <c r="AL86" s="21"/>
      <c r="AM86" s="21"/>
      <c r="AN86" s="21"/>
      <c r="AO86" s="21"/>
      <c r="AP86" s="21"/>
      <c r="AQ86" s="21"/>
      <c r="AR86" s="21"/>
      <c r="AS86" s="21"/>
      <c r="AT86" s="21"/>
      <c r="AU86" s="21"/>
      <c r="AV86" s="21"/>
      <c r="AW86" s="21"/>
      <c r="AX86" s="58"/>
      <c r="AY86" s="21"/>
      <c r="AZ86" s="21"/>
      <c r="BA86" s="21"/>
      <c r="BB86" s="82"/>
      <c r="BC86" s="98"/>
      <c r="BD86" s="100"/>
    </row>
    <row r="87" spans="1:65" s="4" customFormat="1" ht="14.25" hidden="1" customHeight="1">
      <c r="A87" s="20"/>
      <c r="B87" s="21"/>
      <c r="C87" s="21"/>
      <c r="D87" s="21"/>
      <c r="E87" s="21"/>
      <c r="F87" s="21"/>
      <c r="G87" s="21"/>
      <c r="H87" s="21"/>
      <c r="I87" s="21"/>
      <c r="J87" s="21"/>
      <c r="K87" s="21"/>
      <c r="L87" s="21"/>
      <c r="M87" s="21"/>
      <c r="N87" s="21"/>
      <c r="O87" s="21"/>
      <c r="P87" s="21"/>
      <c r="Q87" s="21"/>
      <c r="R87" s="21"/>
      <c r="S87" s="21"/>
      <c r="T87" s="21"/>
      <c r="U87" s="21"/>
      <c r="V87" s="21"/>
      <c r="W87" s="21"/>
      <c r="X87" s="58"/>
      <c r="Y87" s="58"/>
      <c r="Z87" s="21"/>
      <c r="AA87" s="21"/>
      <c r="AB87" s="21"/>
      <c r="AC87" s="21"/>
      <c r="AD87" s="21"/>
      <c r="AE87" s="21"/>
      <c r="AF87" s="21"/>
      <c r="AG87" s="21"/>
      <c r="AH87" s="21"/>
      <c r="AI87" s="58"/>
      <c r="AJ87" s="21"/>
      <c r="AK87" s="21"/>
      <c r="AL87" s="21"/>
      <c r="AM87" s="21"/>
      <c r="AN87" s="21"/>
      <c r="AO87" s="21"/>
      <c r="AP87" s="21"/>
      <c r="AQ87" s="21"/>
      <c r="AR87" s="21"/>
      <c r="AS87" s="21"/>
      <c r="AT87" s="21"/>
      <c r="AU87" s="21"/>
      <c r="AV87" s="21"/>
      <c r="AW87" s="21"/>
      <c r="AX87" s="58"/>
      <c r="AY87" s="21"/>
      <c r="AZ87" s="21"/>
      <c r="BA87" s="21"/>
      <c r="BB87" s="82"/>
      <c r="BC87" s="98"/>
      <c r="BD87" s="100"/>
    </row>
    <row r="88" spans="1:65" s="3" customFormat="1" ht="14.45" hidden="1" customHeight="1">
      <c r="A88" s="142" t="s">
        <v>196</v>
      </c>
      <c r="B88" s="143"/>
      <c r="C88" s="18">
        <f>COUNTA(B89:B91)</f>
        <v>0</v>
      </c>
      <c r="D88" s="18">
        <f>C88</f>
        <v>0</v>
      </c>
      <c r="E88" s="18">
        <f t="shared" ref="E88:W88" si="51">SUM(E89:E91)</f>
        <v>0</v>
      </c>
      <c r="F88" s="18">
        <f t="shared" si="51"/>
        <v>0</v>
      </c>
      <c r="G88" s="18">
        <f t="shared" si="51"/>
        <v>0</v>
      </c>
      <c r="H88" s="18">
        <f t="shared" si="51"/>
        <v>0</v>
      </c>
      <c r="I88" s="18">
        <f t="shared" si="51"/>
        <v>0</v>
      </c>
      <c r="J88" s="18">
        <f t="shared" si="51"/>
        <v>0</v>
      </c>
      <c r="K88" s="18">
        <f t="shared" si="51"/>
        <v>0</v>
      </c>
      <c r="L88" s="18">
        <f t="shared" si="51"/>
        <v>0</v>
      </c>
      <c r="M88" s="18">
        <f t="shared" si="51"/>
        <v>0</v>
      </c>
      <c r="N88" s="18">
        <f t="shared" si="51"/>
        <v>0</v>
      </c>
      <c r="O88" s="18">
        <f t="shared" si="51"/>
        <v>0</v>
      </c>
      <c r="P88" s="18">
        <f t="shared" si="51"/>
        <v>0</v>
      </c>
      <c r="Q88" s="18">
        <f t="shared" si="51"/>
        <v>0</v>
      </c>
      <c r="R88" s="18">
        <f t="shared" si="51"/>
        <v>0</v>
      </c>
      <c r="S88" s="18">
        <f t="shared" si="51"/>
        <v>0</v>
      </c>
      <c r="T88" s="18">
        <f t="shared" si="51"/>
        <v>0</v>
      </c>
      <c r="U88" s="18">
        <f t="shared" si="51"/>
        <v>0</v>
      </c>
      <c r="V88" s="18">
        <f t="shared" si="51"/>
        <v>0</v>
      </c>
      <c r="W88" s="18">
        <f t="shared" si="51"/>
        <v>0</v>
      </c>
      <c r="X88" s="18" t="e">
        <f>ROUND(W88/T88,0)</f>
        <v>#DIV/0!</v>
      </c>
      <c r="Y88" s="18">
        <f t="shared" ref="Y88:AF88" si="52">SUM(Y89:Y91)</f>
        <v>0</v>
      </c>
      <c r="Z88" s="18">
        <f t="shared" si="52"/>
        <v>0</v>
      </c>
      <c r="AA88" s="18">
        <f t="shared" si="52"/>
        <v>0</v>
      </c>
      <c r="AB88" s="18">
        <f t="shared" si="52"/>
        <v>0</v>
      </c>
      <c r="AC88" s="18">
        <f t="shared" si="52"/>
        <v>0</v>
      </c>
      <c r="AD88" s="18">
        <f t="shared" si="52"/>
        <v>0</v>
      </c>
      <c r="AE88" s="58">
        <f t="shared" si="52"/>
        <v>0</v>
      </c>
      <c r="AF88" s="58">
        <f t="shared" si="52"/>
        <v>0</v>
      </c>
      <c r="AG88" s="58"/>
      <c r="AH88" s="18">
        <f t="shared" ref="AH88:AN88" si="53">SUM(AH89:AH91)</f>
        <v>0</v>
      </c>
      <c r="AI88" s="18">
        <f t="shared" si="53"/>
        <v>0</v>
      </c>
      <c r="AJ88" s="18">
        <f t="shared" si="53"/>
        <v>0</v>
      </c>
      <c r="AK88" s="18">
        <f t="shared" si="53"/>
        <v>0</v>
      </c>
      <c r="AL88" s="18">
        <f t="shared" si="53"/>
        <v>0</v>
      </c>
      <c r="AM88" s="58">
        <f t="shared" si="53"/>
        <v>0</v>
      </c>
      <c r="AN88" s="58">
        <f t="shared" si="53"/>
        <v>0</v>
      </c>
      <c r="AO88" s="58"/>
      <c r="AP88" s="18">
        <f t="shared" ref="AP88:BA88" si="54">SUM(AP89:AP91)</f>
        <v>0</v>
      </c>
      <c r="AQ88" s="18">
        <f t="shared" si="54"/>
        <v>0</v>
      </c>
      <c r="AR88" s="18">
        <f t="shared" si="54"/>
        <v>0</v>
      </c>
      <c r="AS88" s="18">
        <f t="shared" si="54"/>
        <v>0</v>
      </c>
      <c r="AT88" s="18">
        <f t="shared" si="54"/>
        <v>0</v>
      </c>
      <c r="AU88" s="18">
        <f t="shared" si="54"/>
        <v>0</v>
      </c>
      <c r="AV88" s="18">
        <f t="shared" si="54"/>
        <v>0</v>
      </c>
      <c r="AW88" s="18">
        <f t="shared" si="54"/>
        <v>0</v>
      </c>
      <c r="AX88" s="18">
        <f t="shared" si="54"/>
        <v>0</v>
      </c>
      <c r="AY88" s="18">
        <f t="shared" si="54"/>
        <v>0</v>
      </c>
      <c r="AZ88" s="18">
        <f t="shared" si="54"/>
        <v>0</v>
      </c>
      <c r="BA88" s="18">
        <f t="shared" si="54"/>
        <v>0</v>
      </c>
      <c r="BB88" s="81" t="e">
        <f>ROUND(100-(AZ88/(AC88+AD88+AE88))*100,1)</f>
        <v>#DIV/0!</v>
      </c>
      <c r="BC88" s="98" t="e">
        <f>ROUND(100-((BA88)/(AF88+AH88))*100,1)</f>
        <v>#DIV/0!</v>
      </c>
      <c r="BD88" s="100"/>
      <c r="BE88" s="4">
        <f>E88+F88-G88-H88</f>
        <v>0</v>
      </c>
      <c r="BF88" s="4" t="str">
        <f>IF(G88&gt;=J88,"T","F")</f>
        <v>T</v>
      </c>
      <c r="BG88" s="4" t="str">
        <f>IF(G88&gt;=(U88+V88),"T","F")</f>
        <v>T</v>
      </c>
      <c r="BH88" s="4">
        <f>Y88-SUM(Z88:AH88)</f>
        <v>0</v>
      </c>
      <c r="BI88" s="4">
        <f>AI88-SUM(AK88:AP88)</f>
        <v>0</v>
      </c>
      <c r="BJ88" s="4">
        <f>AI88-SUM(AQ88:AW88)</f>
        <v>0</v>
      </c>
      <c r="BK88" s="4" t="str">
        <f>IF(AI88&gt;=AJ88,"T","F")</f>
        <v>T</v>
      </c>
      <c r="BL88" s="4">
        <f>AX88-Y88+AI88</f>
        <v>0</v>
      </c>
      <c r="BM88" s="4">
        <f>AX88-AY88-BA88-AZ88</f>
        <v>0</v>
      </c>
    </row>
    <row r="89" spans="1:65" s="4" customFormat="1" ht="14.25" hidden="1" customHeight="1">
      <c r="A89" s="20"/>
      <c r="B89" s="24"/>
      <c r="C89" s="84"/>
      <c r="D89" s="85"/>
      <c r="E89" s="86"/>
      <c r="F89" s="23"/>
      <c r="G89" s="23"/>
      <c r="H89" s="23"/>
      <c r="I89" s="23"/>
      <c r="J89" s="23"/>
      <c r="K89" s="23"/>
      <c r="L89" s="144"/>
      <c r="M89" s="23"/>
      <c r="N89" s="23"/>
      <c r="O89" s="23"/>
      <c r="P89" s="145"/>
      <c r="Q89" s="23"/>
      <c r="R89" s="23"/>
      <c r="S89" s="94"/>
      <c r="T89" s="23"/>
      <c r="U89" s="23"/>
      <c r="V89" s="23"/>
      <c r="W89" s="94"/>
      <c r="X89" s="58"/>
      <c r="Y89" s="58"/>
      <c r="Z89" s="23"/>
      <c r="AA89" s="23"/>
      <c r="AB89" s="86"/>
      <c r="AC89" s="23"/>
      <c r="AD89" s="23"/>
      <c r="AE89" s="23"/>
      <c r="AF89" s="23"/>
      <c r="AG89" s="23"/>
      <c r="AH89" s="23"/>
      <c r="AI89" s="58"/>
      <c r="AJ89" s="23"/>
      <c r="AK89" s="85"/>
      <c r="AL89" s="23"/>
      <c r="AM89" s="23"/>
      <c r="AN89" s="23"/>
      <c r="AO89" s="23"/>
      <c r="AP89" s="23"/>
      <c r="AQ89" s="23"/>
      <c r="AR89" s="23"/>
      <c r="AS89" s="23"/>
      <c r="AT89" s="23"/>
      <c r="AU89" s="23"/>
      <c r="AV89" s="85"/>
      <c r="AW89" s="101"/>
      <c r="AX89" s="58"/>
      <c r="AY89" s="23"/>
      <c r="AZ89" s="23"/>
      <c r="BA89" s="23"/>
      <c r="BB89" s="81"/>
      <c r="BC89" s="98"/>
      <c r="BD89" s="100"/>
    </row>
    <row r="90" spans="1:65" s="4" customFormat="1" ht="14.25" hidden="1" customHeight="1">
      <c r="A90" s="20"/>
      <c r="B90" s="24"/>
      <c r="C90" s="23"/>
      <c r="D90" s="87"/>
      <c r="E90" s="86"/>
      <c r="F90" s="23"/>
      <c r="G90" s="23"/>
      <c r="H90" s="23"/>
      <c r="I90" s="23"/>
      <c r="J90" s="23"/>
      <c r="K90" s="23"/>
      <c r="L90" s="144"/>
      <c r="M90" s="23"/>
      <c r="N90" s="23"/>
      <c r="O90" s="23"/>
      <c r="P90" s="146"/>
      <c r="Q90" s="23"/>
      <c r="R90" s="23"/>
      <c r="S90" s="94"/>
      <c r="T90" s="23"/>
      <c r="U90" s="23"/>
      <c r="V90" s="23"/>
      <c r="W90" s="85"/>
      <c r="X90" s="96"/>
      <c r="Y90" s="58"/>
      <c r="Z90" s="23"/>
      <c r="AA90" s="23"/>
      <c r="AB90" s="23"/>
      <c r="AC90" s="85"/>
      <c r="AD90" s="23"/>
      <c r="AE90" s="23"/>
      <c r="AF90" s="23"/>
      <c r="AG90" s="23"/>
      <c r="AH90" s="23"/>
      <c r="AI90" s="58"/>
      <c r="AJ90" s="23"/>
      <c r="AK90" s="23"/>
      <c r="AL90" s="23"/>
      <c r="AM90" s="23"/>
      <c r="AN90" s="23"/>
      <c r="AO90" s="23"/>
      <c r="AP90" s="23"/>
      <c r="AQ90" s="23"/>
      <c r="AR90" s="23"/>
      <c r="AS90" s="23"/>
      <c r="AT90" s="23"/>
      <c r="AU90" s="23"/>
      <c r="AV90" s="23"/>
      <c r="AW90" s="101"/>
      <c r="AX90" s="58"/>
      <c r="AY90" s="23"/>
      <c r="AZ90" s="23"/>
      <c r="BA90" s="23"/>
      <c r="BB90" s="81"/>
      <c r="BC90" s="98"/>
      <c r="BD90" s="100"/>
    </row>
    <row r="91" spans="1:65" s="2" customFormat="1" ht="14.25" hidden="1" customHeight="1">
      <c r="A91" s="88"/>
      <c r="B91" s="89"/>
      <c r="C91" s="23"/>
      <c r="D91" s="87"/>
      <c r="E91" s="86"/>
      <c r="F91" s="23"/>
      <c r="G91" s="23"/>
      <c r="H91" s="23"/>
      <c r="I91" s="23"/>
      <c r="J91" s="23"/>
      <c r="K91" s="23"/>
      <c r="L91" s="93"/>
      <c r="M91" s="23"/>
      <c r="N91" s="23"/>
      <c r="O91" s="23"/>
      <c r="P91" s="95"/>
      <c r="Q91" s="23"/>
      <c r="R91" s="23"/>
      <c r="S91" s="94"/>
      <c r="T91" s="23"/>
      <c r="U91" s="23"/>
      <c r="V91" s="23"/>
      <c r="W91" s="85"/>
      <c r="X91" s="58"/>
      <c r="Y91" s="18"/>
      <c r="Z91" s="23"/>
      <c r="AA91" s="23"/>
      <c r="AB91" s="23"/>
      <c r="AC91" s="85"/>
      <c r="AD91" s="23"/>
      <c r="AE91" s="23"/>
      <c r="AF91" s="23"/>
      <c r="AG91" s="23"/>
      <c r="AH91" s="23"/>
      <c r="AI91" s="18"/>
      <c r="AJ91" s="23"/>
      <c r="AK91" s="23"/>
      <c r="AL91" s="23"/>
      <c r="AM91" s="23"/>
      <c r="AN91" s="23"/>
      <c r="AO91" s="23"/>
      <c r="AP91" s="23"/>
      <c r="AQ91" s="23"/>
      <c r="AR91" s="23"/>
      <c r="AS91" s="23"/>
      <c r="AT91" s="23"/>
      <c r="AU91" s="23"/>
      <c r="AV91" s="23"/>
      <c r="AW91" s="101"/>
      <c r="AX91" s="18"/>
      <c r="AY91" s="23"/>
      <c r="AZ91" s="23"/>
      <c r="BA91" s="23"/>
      <c r="BB91" s="102"/>
      <c r="BC91" s="98"/>
      <c r="BD91" s="99"/>
    </row>
    <row r="92" spans="1:65" s="2" customFormat="1" ht="49.15" customHeight="1">
      <c r="A92" s="147" t="s">
        <v>197</v>
      </c>
      <c r="B92" s="138"/>
      <c r="C92" s="138"/>
      <c r="D92" s="138"/>
      <c r="E92" s="138"/>
      <c r="F92" s="138"/>
      <c r="G92" s="138"/>
      <c r="H92" s="138"/>
      <c r="I92" s="138" t="s">
        <v>198</v>
      </c>
      <c r="J92" s="138"/>
      <c r="K92" s="136"/>
      <c r="L92" s="136"/>
      <c r="M92" s="136"/>
      <c r="N92" s="136"/>
      <c r="O92" s="136"/>
      <c r="P92" s="140" t="s">
        <v>199</v>
      </c>
      <c r="Q92" s="140"/>
      <c r="R92" s="140"/>
      <c r="S92" s="140"/>
      <c r="T92" s="140"/>
      <c r="U92" s="140"/>
      <c r="V92" s="140"/>
      <c r="W92" s="140"/>
      <c r="X92" s="140"/>
      <c r="Y92" s="138"/>
      <c r="Z92" s="138"/>
      <c r="AA92" s="138"/>
      <c r="AB92" s="138"/>
      <c r="AC92" s="138" t="s">
        <v>198</v>
      </c>
      <c r="AD92" s="138"/>
      <c r="AE92" s="33"/>
      <c r="AF92" s="33"/>
      <c r="AG92" s="33"/>
      <c r="AH92" s="136"/>
      <c r="AI92" s="136"/>
      <c r="AJ92" s="136"/>
      <c r="AK92" s="136"/>
      <c r="AL92" s="136"/>
      <c r="AM92" s="136"/>
      <c r="AN92" s="136"/>
      <c r="AO92" s="136"/>
      <c r="AP92" s="136"/>
      <c r="AQ92" s="136"/>
      <c r="AR92" s="123" t="s">
        <v>200</v>
      </c>
      <c r="AS92" s="123"/>
      <c r="AT92" s="123"/>
      <c r="AU92" s="123"/>
      <c r="AV92" s="123"/>
      <c r="AW92" s="123"/>
      <c r="AX92" s="123"/>
      <c r="AY92" s="123"/>
      <c r="AZ92" s="124"/>
      <c r="BA92" s="124"/>
      <c r="BB92" s="124"/>
      <c r="BC92" s="125"/>
      <c r="BD92" s="103"/>
    </row>
    <row r="93" spans="1:65" s="2" customFormat="1" ht="27" customHeight="1">
      <c r="A93" s="148"/>
      <c r="B93" s="139"/>
      <c r="C93" s="137" t="s">
        <v>201</v>
      </c>
      <c r="D93" s="137"/>
      <c r="E93" s="137"/>
      <c r="F93" s="137"/>
      <c r="G93" s="137"/>
      <c r="H93" s="137"/>
      <c r="I93" s="139"/>
      <c r="J93" s="139"/>
      <c r="K93" s="141" t="s">
        <v>202</v>
      </c>
      <c r="L93" s="141"/>
      <c r="M93" s="141"/>
      <c r="N93" s="141"/>
      <c r="O93" s="141"/>
      <c r="P93" s="141"/>
      <c r="Q93" s="141"/>
      <c r="R93" s="141"/>
      <c r="S93" s="141"/>
      <c r="T93" s="141"/>
      <c r="U93" s="141"/>
      <c r="V93" s="141"/>
      <c r="W93" s="141"/>
      <c r="X93" s="141"/>
      <c r="Y93" s="139" t="s">
        <v>203</v>
      </c>
      <c r="Z93" s="139"/>
      <c r="AA93" s="139"/>
      <c r="AB93" s="139"/>
      <c r="AC93" s="139"/>
      <c r="AD93" s="139"/>
      <c r="AE93" s="37"/>
      <c r="AF93" s="37"/>
      <c r="AG93" s="37"/>
      <c r="AH93" s="137" t="s">
        <v>204</v>
      </c>
      <c r="AI93" s="137"/>
      <c r="AJ93" s="137"/>
      <c r="AK93" s="137"/>
      <c r="AL93" s="137"/>
      <c r="AM93" s="137"/>
      <c r="AN93" s="137"/>
      <c r="AO93" s="137"/>
      <c r="AP93" s="137"/>
      <c r="AQ93" s="137"/>
      <c r="AR93" s="126"/>
      <c r="AS93" s="126"/>
      <c r="AT93" s="126"/>
      <c r="AU93" s="126"/>
      <c r="AV93" s="126"/>
      <c r="AW93" s="126"/>
      <c r="AX93" s="126"/>
      <c r="AY93" s="126"/>
      <c r="AZ93" s="127"/>
      <c r="BA93" s="127"/>
      <c r="BB93" s="127"/>
      <c r="BC93" s="128"/>
      <c r="BD93" s="103"/>
    </row>
    <row r="94" spans="1:65" s="2" customFormat="1" ht="5.4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Y94" s="104"/>
      <c r="AZ94" s="104"/>
      <c r="BA94" s="104"/>
      <c r="BB94" s="104"/>
      <c r="BC94" s="104"/>
    </row>
    <row r="95" spans="1:65" s="2" customFormat="1" ht="33" customHeight="1">
      <c r="C95" s="90"/>
      <c r="D95" s="120" t="s">
        <v>205</v>
      </c>
      <c r="E95" s="120"/>
      <c r="F95" s="120"/>
      <c r="G95" s="120"/>
      <c r="H95" s="120"/>
      <c r="I95" s="120"/>
      <c r="J95" s="120"/>
      <c r="K95" s="120"/>
      <c r="L95" s="120"/>
      <c r="M95" s="120"/>
      <c r="N95" s="120"/>
      <c r="O95" s="120"/>
      <c r="P95" s="120"/>
      <c r="Q95" s="120"/>
      <c r="R95" s="120"/>
      <c r="S95" s="120"/>
      <c r="T95" s="120"/>
      <c r="U95" s="120"/>
      <c r="V95" s="120"/>
      <c r="W95" s="120"/>
      <c r="X95" s="120"/>
      <c r="Y95" s="120" t="str">
        <f t="shared" ref="Y95:Y100" si="55">D95</f>
        <v>说明：1.统计对象：村级涉及村委会、社区股份合作社、农地、富民合作社四个农村集体经济组织类型及其他村级集体经济组织的租赁发包；镇级涉及镇级农村集体经济组织、村级联合发展实体的二个农村集体经济组织类型的租赁发包；</v>
      </c>
      <c r="Z95" s="120"/>
      <c r="AA95" s="120"/>
      <c r="AB95" s="120"/>
      <c r="AC95" s="120"/>
      <c r="AD95" s="120"/>
      <c r="AE95" s="120"/>
      <c r="AF95" s="120"/>
      <c r="AG95" s="120"/>
      <c r="AH95" s="120"/>
      <c r="AI95" s="120"/>
      <c r="AJ95" s="120"/>
      <c r="AK95" s="120"/>
      <c r="AL95" s="120"/>
      <c r="AM95" s="120"/>
      <c r="AN95" s="120"/>
      <c r="AO95" s="120"/>
      <c r="AP95" s="120"/>
      <c r="AQ95" s="120"/>
      <c r="AR95" s="120"/>
      <c r="AS95" s="120"/>
      <c r="AT95" s="120"/>
      <c r="AU95" s="120"/>
      <c r="AV95" s="120"/>
      <c r="AW95" s="120"/>
      <c r="AX95" s="120"/>
      <c r="AY95" s="120"/>
      <c r="AZ95" s="120"/>
      <c r="BA95" s="120"/>
      <c r="BB95" s="120"/>
      <c r="BC95" s="120"/>
      <c r="BD95" s="91"/>
    </row>
    <row r="96" spans="1:65" s="2" customFormat="1" ht="37.9" customHeight="1">
      <c r="C96" s="90"/>
      <c r="D96" s="120" t="s">
        <v>284</v>
      </c>
      <c r="E96" s="120"/>
      <c r="F96" s="120"/>
      <c r="G96" s="120"/>
      <c r="H96" s="120"/>
      <c r="I96" s="120"/>
      <c r="J96" s="120"/>
      <c r="K96" s="120"/>
      <c r="L96" s="120"/>
      <c r="M96" s="120"/>
      <c r="N96" s="120"/>
      <c r="O96" s="120"/>
      <c r="P96" s="120"/>
      <c r="Q96" s="120"/>
      <c r="R96" s="120"/>
      <c r="S96" s="120"/>
      <c r="T96" s="120"/>
      <c r="U96" s="120"/>
      <c r="V96" s="120"/>
      <c r="W96" s="120"/>
      <c r="X96" s="120"/>
      <c r="Y96" s="120" t="str">
        <f t="shared" si="55"/>
        <v xml:space="preserve">        2.统计范围：①继续对2018年7月累计欠缴金额截止2019年4月清缴余额进行清缴；②补报2018年7月31日前存在欠缴租金而漏报的欠缴单位相关欠缴情况；③对2018年8月1日至2019年12月31日所有租赁承租单位进行租金清算；④对2020年1月1日至2020年4月30日所有租赁承租单位进行租金清算；</v>
      </c>
      <c r="Z96" s="120"/>
      <c r="AA96" s="120"/>
      <c r="AB96" s="120"/>
      <c r="AC96" s="120"/>
      <c r="AD96" s="120"/>
      <c r="AE96" s="120"/>
      <c r="AF96" s="120"/>
      <c r="AG96" s="120"/>
      <c r="AH96" s="120"/>
      <c r="AI96" s="120"/>
      <c r="AJ96" s="120"/>
      <c r="AK96" s="120"/>
      <c r="AL96" s="120"/>
      <c r="AM96" s="120"/>
      <c r="AN96" s="120"/>
      <c r="AO96" s="120"/>
      <c r="AP96" s="120"/>
      <c r="AQ96" s="120"/>
      <c r="AR96" s="120"/>
      <c r="AS96" s="120"/>
      <c r="AT96" s="120"/>
      <c r="AU96" s="120"/>
      <c r="AV96" s="120"/>
      <c r="AW96" s="120"/>
      <c r="AX96" s="120"/>
      <c r="AY96" s="120"/>
      <c r="AZ96" s="120"/>
      <c r="BA96" s="120"/>
      <c r="BB96" s="120"/>
      <c r="BC96" s="120"/>
      <c r="BD96" s="91"/>
    </row>
    <row r="97" spans="3:56" s="2" customFormat="1" ht="31.15" customHeight="1">
      <c r="C97" s="90"/>
      <c r="D97" s="120" t="s">
        <v>281</v>
      </c>
      <c r="E97" s="120"/>
      <c r="F97" s="120"/>
      <c r="G97" s="120"/>
      <c r="H97" s="120"/>
      <c r="I97" s="120"/>
      <c r="J97" s="120"/>
      <c r="K97" s="120"/>
      <c r="L97" s="120"/>
      <c r="M97" s="120"/>
      <c r="N97" s="120"/>
      <c r="O97" s="120"/>
      <c r="P97" s="120"/>
      <c r="Q97" s="120"/>
      <c r="R97" s="120"/>
      <c r="S97" s="120"/>
      <c r="T97" s="120"/>
      <c r="U97" s="120"/>
      <c r="V97" s="120"/>
      <c r="W97" s="120"/>
      <c r="X97" s="120"/>
      <c r="Y97" s="120" t="str">
        <f t="shared" si="55"/>
        <v xml:space="preserve">        3.平衡关系：2+3=4+5；4≥7；4≥18+19；21=20/17；22=23+24+25+26+27+27（1）+27（2）+27（3）+27（4）；28=30+31+31（1）+31（2）+31（3）+31（4）=32+32（1）+33+34+35+36+37； 28≥29；38=22-28=39+40+41</v>
      </c>
      <c r="Z97" s="120"/>
      <c r="AA97" s="120"/>
      <c r="AB97" s="120"/>
      <c r="AC97" s="120"/>
      <c r="AD97" s="120"/>
      <c r="AE97" s="120"/>
      <c r="AF97" s="120"/>
      <c r="AG97" s="120"/>
      <c r="AH97" s="120"/>
      <c r="AI97" s="120"/>
      <c r="AJ97" s="120"/>
      <c r="AK97" s="120"/>
      <c r="AL97" s="120"/>
      <c r="AM97" s="120"/>
      <c r="AN97" s="120"/>
      <c r="AO97" s="120"/>
      <c r="AP97" s="120"/>
      <c r="AQ97" s="120"/>
      <c r="AR97" s="120"/>
      <c r="AS97" s="120"/>
      <c r="AT97" s="120"/>
      <c r="AU97" s="120"/>
      <c r="AV97" s="120"/>
      <c r="AW97" s="120"/>
      <c r="AX97" s="120"/>
      <c r="AY97" s="120"/>
      <c r="AZ97" s="120"/>
      <c r="BA97" s="120"/>
      <c r="BB97" s="120"/>
      <c r="BC97" s="120"/>
      <c r="BD97" s="91"/>
    </row>
    <row r="98" spans="3:56" s="2" customFormat="1" ht="55.9" customHeight="1">
      <c r="C98" s="92"/>
      <c r="D98" s="120" t="s">
        <v>285</v>
      </c>
      <c r="E98" s="120"/>
      <c r="F98" s="120"/>
      <c r="G98" s="120"/>
      <c r="H98" s="120"/>
      <c r="I98" s="120"/>
      <c r="J98" s="120"/>
      <c r="K98" s="120"/>
      <c r="L98" s="120"/>
      <c r="M98" s="120"/>
      <c r="N98" s="120"/>
      <c r="O98" s="120"/>
      <c r="P98" s="120"/>
      <c r="Q98" s="120"/>
      <c r="R98" s="120"/>
      <c r="S98" s="120"/>
      <c r="T98" s="120"/>
      <c r="U98" s="120"/>
      <c r="V98" s="120"/>
      <c r="W98" s="120"/>
      <c r="X98" s="120"/>
      <c r="Y98" s="120" t="str">
        <f t="shared" si="55"/>
        <v xml:space="preserve">        4.附件资料：①村两委会排查、审核清缴欠租进度表的会议资料；②应收租金（即指标22）资料包括：指标23项涉及清缴欠租2019年4月末进度表，指标24、25、26、27项涉及租赁合同、无租赁合同的附租赁合同台账或村提供情况说明（写明应收租金金额如何确定及未签订合同的原因）；③到账租金（即指标328）资料包括：进账单或缴款单、记账凭证等资料；④农村集体资产清缴欠租专项工作记录；</v>
      </c>
      <c r="Z98" s="120"/>
      <c r="AA98" s="120"/>
      <c r="AB98" s="120"/>
      <c r="AC98" s="120"/>
      <c r="AD98" s="120"/>
      <c r="AE98" s="120"/>
      <c r="AF98" s="120"/>
      <c r="AG98" s="120"/>
      <c r="AH98" s="120"/>
      <c r="AI98" s="120"/>
      <c r="AJ98" s="120"/>
      <c r="AK98" s="120"/>
      <c r="AL98" s="120"/>
      <c r="AM98" s="120"/>
      <c r="AN98" s="120"/>
      <c r="AO98" s="120"/>
      <c r="AP98" s="120"/>
      <c r="AQ98" s="120"/>
      <c r="AR98" s="120"/>
      <c r="AS98" s="120"/>
      <c r="AT98" s="120"/>
      <c r="AU98" s="120"/>
      <c r="AV98" s="120"/>
      <c r="AW98" s="120"/>
      <c r="AX98" s="120"/>
      <c r="AY98" s="120"/>
      <c r="AZ98" s="120"/>
      <c r="BA98" s="120"/>
      <c r="BB98" s="120"/>
      <c r="BC98" s="120"/>
      <c r="BD98" s="91"/>
    </row>
    <row r="99" spans="3:56" s="2" customFormat="1" ht="22.9" customHeight="1">
      <c r="C99" s="90"/>
      <c r="D99" s="120" t="s">
        <v>282</v>
      </c>
      <c r="E99" s="120"/>
      <c r="F99" s="120"/>
      <c r="G99" s="120"/>
      <c r="H99" s="120"/>
      <c r="I99" s="120"/>
      <c r="J99" s="120"/>
      <c r="K99" s="120"/>
      <c r="L99" s="120"/>
      <c r="M99" s="120"/>
      <c r="N99" s="120"/>
      <c r="O99" s="120"/>
      <c r="P99" s="120"/>
      <c r="Q99" s="120"/>
      <c r="R99" s="120"/>
      <c r="S99" s="120"/>
      <c r="T99" s="120"/>
      <c r="U99" s="120"/>
      <c r="V99" s="120"/>
      <c r="W99" s="120"/>
      <c r="X99" s="120"/>
      <c r="Y99" s="120" t="str">
        <f t="shared" si="55"/>
        <v xml:space="preserve">        5.于2020年5月将此表在村务公开栏、网上村委会、E阳光微信公众号进行财务公开；</v>
      </c>
      <c r="Z99" s="120"/>
      <c r="AA99" s="120"/>
      <c r="AB99" s="120"/>
      <c r="AC99" s="120"/>
      <c r="AD99" s="120"/>
      <c r="AE99" s="120"/>
      <c r="AF99" s="120"/>
      <c r="AG99" s="120"/>
      <c r="AH99" s="120"/>
      <c r="AI99" s="120"/>
      <c r="AJ99" s="120"/>
      <c r="AK99" s="120"/>
      <c r="AL99" s="120"/>
      <c r="AM99" s="120"/>
      <c r="AN99" s="120"/>
      <c r="AO99" s="120"/>
      <c r="AP99" s="120"/>
      <c r="AQ99" s="120"/>
      <c r="AR99" s="120"/>
      <c r="AS99" s="120"/>
      <c r="AT99" s="120"/>
      <c r="AU99" s="120"/>
      <c r="AV99" s="120"/>
      <c r="AW99" s="120"/>
      <c r="AX99" s="120"/>
      <c r="AY99" s="120"/>
      <c r="AZ99" s="120"/>
      <c r="BA99" s="120"/>
      <c r="BB99" s="120"/>
      <c r="BC99" s="120"/>
      <c r="BD99" s="91"/>
    </row>
    <row r="100" spans="3:56" s="2" customFormat="1" ht="24" customHeight="1">
      <c r="C100" s="90"/>
      <c r="D100" s="120" t="s">
        <v>283</v>
      </c>
      <c r="E100" s="120"/>
      <c r="F100" s="120"/>
      <c r="G100" s="120"/>
      <c r="H100" s="120"/>
      <c r="I100" s="120"/>
      <c r="J100" s="120"/>
      <c r="K100" s="120"/>
      <c r="L100" s="120"/>
      <c r="M100" s="120"/>
      <c r="N100" s="120"/>
      <c r="O100" s="120"/>
      <c r="P100" s="120"/>
      <c r="Q100" s="120"/>
      <c r="R100" s="120"/>
      <c r="S100" s="120"/>
      <c r="T100" s="120"/>
      <c r="U100" s="120"/>
      <c r="V100" s="120"/>
      <c r="W100" s="120"/>
      <c r="X100" s="120"/>
      <c r="Y100" s="120" t="str">
        <f t="shared" si="55"/>
        <v xml:space="preserve">        6.上报时间：2020年4月28日前此表报送区镇集体资产管理办公室。</v>
      </c>
      <c r="Z100" s="120"/>
      <c r="AA100" s="120"/>
      <c r="AB100" s="120"/>
      <c r="AC100" s="120"/>
      <c r="AD100" s="120"/>
      <c r="AE100" s="120"/>
      <c r="AF100" s="120"/>
      <c r="AG100" s="120"/>
      <c r="AH100" s="120"/>
      <c r="AI100" s="120"/>
      <c r="AJ100" s="120"/>
      <c r="AK100" s="120"/>
      <c r="AL100" s="120"/>
      <c r="AM100" s="120"/>
      <c r="AN100" s="120"/>
      <c r="AO100" s="120"/>
      <c r="AP100" s="120"/>
      <c r="AQ100" s="120"/>
      <c r="AR100" s="120"/>
      <c r="AS100" s="120"/>
      <c r="AT100" s="120"/>
      <c r="AU100" s="120"/>
      <c r="AV100" s="120"/>
      <c r="AW100" s="120"/>
      <c r="AX100" s="120"/>
      <c r="AY100" s="120"/>
      <c r="AZ100" s="120"/>
      <c r="BA100" s="120"/>
      <c r="BB100" s="120"/>
      <c r="BC100" s="120"/>
      <c r="BD100" s="91"/>
    </row>
  </sheetData>
  <sheetProtection formatCells="0" formatColumns="0" formatRows="0" insertColumns="0" insertRows="0" deleteColumns="0" deleteRows="0" sort="0"/>
  <mergeCells count="76">
    <mergeCell ref="D1:X1"/>
    <mergeCell ref="Y1:BC1"/>
    <mergeCell ref="G6:I6"/>
    <mergeCell ref="Z6:AH6"/>
    <mergeCell ref="AK6:AP6"/>
    <mergeCell ref="AQ6:AW6"/>
    <mergeCell ref="AY6:BA6"/>
    <mergeCell ref="F6:F7"/>
    <mergeCell ref="J6:J7"/>
    <mergeCell ref="K6:K7"/>
    <mergeCell ref="L6:L7"/>
    <mergeCell ref="M6:M7"/>
    <mergeCell ref="N6:N7"/>
    <mergeCell ref="O6:O7"/>
    <mergeCell ref="P6:P7"/>
    <mergeCell ref="Q6:Q7"/>
    <mergeCell ref="A11:B11"/>
    <mergeCell ref="A14:B14"/>
    <mergeCell ref="A74:B74"/>
    <mergeCell ref="A77:B77"/>
    <mergeCell ref="A82:B82"/>
    <mergeCell ref="A85:B85"/>
    <mergeCell ref="A88:B88"/>
    <mergeCell ref="C92:H92"/>
    <mergeCell ref="K92:O92"/>
    <mergeCell ref="Y92:AB92"/>
    <mergeCell ref="L89:L90"/>
    <mergeCell ref="P89:P90"/>
    <mergeCell ref="A92:B93"/>
    <mergeCell ref="C93:H93"/>
    <mergeCell ref="K93:O93"/>
    <mergeCell ref="Y93:AB93"/>
    <mergeCell ref="AH93:AQ93"/>
    <mergeCell ref="I92:J93"/>
    <mergeCell ref="AC92:AD93"/>
    <mergeCell ref="P92:X93"/>
    <mergeCell ref="D95:X95"/>
    <mergeCell ref="Y95:BC95"/>
    <mergeCell ref="D96:X96"/>
    <mergeCell ref="Y96:BC96"/>
    <mergeCell ref="D97:X97"/>
    <mergeCell ref="Y97:BC97"/>
    <mergeCell ref="D98:X98"/>
    <mergeCell ref="Y98:BC98"/>
    <mergeCell ref="D99:X99"/>
    <mergeCell ref="Y99:BC99"/>
    <mergeCell ref="D100:X100"/>
    <mergeCell ref="Y100:BC100"/>
    <mergeCell ref="A4:A7"/>
    <mergeCell ref="B4:B7"/>
    <mergeCell ref="C4:C7"/>
    <mergeCell ref="D4:D7"/>
    <mergeCell ref="E6:E7"/>
    <mergeCell ref="AR92:BC93"/>
    <mergeCell ref="AI4:AW5"/>
    <mergeCell ref="AX4:BA5"/>
    <mergeCell ref="AX6:AX7"/>
    <mergeCell ref="BB4:BB7"/>
    <mergeCell ref="BC4:BC7"/>
    <mergeCell ref="AH92:AQ92"/>
    <mergeCell ref="BD4:BD7"/>
    <mergeCell ref="E4:F5"/>
    <mergeCell ref="U4:V5"/>
    <mergeCell ref="G4:J5"/>
    <mergeCell ref="K4:R5"/>
    <mergeCell ref="Y4:AH5"/>
    <mergeCell ref="W4:W7"/>
    <mergeCell ref="X4:X7"/>
    <mergeCell ref="Y6:Y7"/>
    <mergeCell ref="AI6:AI7"/>
    <mergeCell ref="AJ6:AJ7"/>
    <mergeCell ref="R6:R7"/>
    <mergeCell ref="S4:S7"/>
    <mergeCell ref="T4:T7"/>
    <mergeCell ref="U6:U7"/>
    <mergeCell ref="V6:V7"/>
  </mergeCells>
  <phoneticPr fontId="22" type="noConversion"/>
  <printOptions horizontalCentered="1" verticalCentered="1"/>
  <pageMargins left="0" right="0" top="0.196527777777778" bottom="0.27500000000000002" header="0" footer="0"/>
  <pageSetup paperSize="9" scale="75" fitToWidth="0" orientation="landscape"/>
  <headerFooter alignWithMargins="0">
    <oddFooter>&amp;C&amp;8第 &amp;P 页，共 &amp;N 页</oddFooter>
  </headerFooter>
  <drawing r:id="rId1"/>
  <legacyDrawing r:id="rId2"/>
</worksheet>
</file>

<file path=xl/worksheets/sheet2.xml><?xml version="1.0" encoding="utf-8"?>
<worksheet xmlns="http://schemas.openxmlformats.org/spreadsheetml/2006/main" xmlns:r="http://schemas.openxmlformats.org/officeDocument/2006/relationships">
  <sheetPr>
    <tabColor rgb="FFFFFF00"/>
  </sheetPr>
  <dimension ref="A1:AV48"/>
  <sheetViews>
    <sheetView tabSelected="1" zoomScale="89" zoomScaleNormal="89" workbookViewId="0">
      <pane xSplit="3" ySplit="8" topLeftCell="D9" activePane="bottomRight" state="frozen"/>
      <selection pane="topRight"/>
      <selection pane="bottomLeft"/>
      <selection pane="bottomRight" activeCell="F28" sqref="F28"/>
    </sheetView>
  </sheetViews>
  <sheetFormatPr defaultColWidth="9" defaultRowHeight="15"/>
  <cols>
    <col min="1" max="1" width="4.125" style="6" customWidth="1"/>
    <col min="2" max="2" width="10" style="6" customWidth="1"/>
    <col min="3" max="3" width="9.375" style="6" customWidth="1"/>
    <col min="4" max="4" width="3.125" style="6" customWidth="1"/>
    <col min="5" max="5" width="6.375" style="6" customWidth="1"/>
    <col min="6" max="10" width="6.25" style="6" customWidth="1"/>
    <col min="11" max="11" width="8.5" style="6" customWidth="1"/>
    <col min="12" max="12" width="6.5" style="6" customWidth="1"/>
    <col min="13" max="13" width="6.75" style="6" customWidth="1"/>
    <col min="14" max="14" width="12" style="6" customWidth="1"/>
    <col min="15" max="21" width="4.75" style="6" customWidth="1"/>
    <col min="22" max="23" width="4.125" style="6" customWidth="1"/>
    <col min="24" max="25" width="4.375" style="6" customWidth="1"/>
    <col min="26" max="33" width="3.75" style="6" customWidth="1"/>
    <col min="34" max="34" width="9.625" style="6" customWidth="1"/>
    <col min="35" max="35" width="9.75" style="6" customWidth="1"/>
    <col min="36" max="38" width="4.75" style="6" customWidth="1"/>
    <col min="39" max="39" width="5" style="6" customWidth="1"/>
    <col min="40" max="42" width="2.25" style="6" customWidth="1"/>
    <col min="43" max="43" width="2.375" style="6" customWidth="1"/>
    <col min="44" max="47" width="2.25" style="6" customWidth="1"/>
    <col min="48" max="48" width="9" style="6" customWidth="1"/>
    <col min="49" max="16384" width="9" style="6"/>
  </cols>
  <sheetData>
    <row r="1" spans="1:48" ht="49.9" customHeight="1">
      <c r="A1" s="149" t="s">
        <v>206</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row>
    <row r="2" spans="1:48" s="1" customFormat="1" ht="37.15" customHeight="1">
      <c r="A2" s="8" t="s">
        <v>2</v>
      </c>
      <c r="B2" s="9"/>
      <c r="C2" s="9"/>
      <c r="O2" s="198" t="str">
        <f>'租赁清缴进度（村细）'!J3</f>
        <v>截止日期：2020年4月末</v>
      </c>
      <c r="P2" s="198"/>
      <c r="Q2" s="198"/>
      <c r="R2" s="198"/>
      <c r="S2" s="198"/>
      <c r="T2" s="198"/>
      <c r="U2" s="198"/>
      <c r="V2" s="198"/>
    </row>
    <row r="3" spans="1:48" s="2" customFormat="1" ht="22.15" customHeight="1">
      <c r="A3" s="121" t="s">
        <v>6</v>
      </c>
      <c r="B3" s="116" t="s">
        <v>7</v>
      </c>
      <c r="C3" s="116" t="s">
        <v>207</v>
      </c>
      <c r="D3" s="116" t="s">
        <v>208</v>
      </c>
      <c r="E3" s="181" t="s">
        <v>209</v>
      </c>
      <c r="F3" s="184" t="s">
        <v>210</v>
      </c>
      <c r="G3" s="187" t="s">
        <v>54</v>
      </c>
      <c r="H3" s="184" t="s">
        <v>211</v>
      </c>
      <c r="I3" s="187" t="s">
        <v>212</v>
      </c>
      <c r="J3" s="190" t="s">
        <v>213</v>
      </c>
      <c r="K3" s="163" t="s">
        <v>214</v>
      </c>
      <c r="L3" s="163" t="s">
        <v>15</v>
      </c>
      <c r="M3" s="163"/>
      <c r="N3" s="112" t="s">
        <v>215</v>
      </c>
      <c r="O3" s="110" t="s">
        <v>216</v>
      </c>
      <c r="P3" s="110"/>
      <c r="Q3" s="110"/>
      <c r="R3" s="110"/>
      <c r="S3" s="110"/>
      <c r="T3" s="110"/>
      <c r="U3" s="110"/>
      <c r="V3" s="165" t="s">
        <v>217</v>
      </c>
      <c r="W3" s="165"/>
      <c r="X3" s="165"/>
      <c r="Y3" s="165"/>
      <c r="Z3" s="165"/>
      <c r="AA3" s="165"/>
      <c r="AB3" s="165"/>
      <c r="AC3" s="165"/>
      <c r="AD3" s="165"/>
      <c r="AE3" s="165"/>
      <c r="AF3" s="165"/>
      <c r="AG3" s="165"/>
      <c r="AH3" s="165"/>
      <c r="AI3" s="165"/>
      <c r="AJ3" s="165"/>
      <c r="AK3" s="167" t="s">
        <v>218</v>
      </c>
      <c r="AL3" s="168"/>
      <c r="AM3" s="154" t="s">
        <v>199</v>
      </c>
    </row>
    <row r="4" spans="1:48" s="2" customFormat="1" ht="13.9" customHeight="1">
      <c r="A4" s="122"/>
      <c r="B4" s="117"/>
      <c r="C4" s="117"/>
      <c r="D4" s="117"/>
      <c r="E4" s="182"/>
      <c r="F4" s="185"/>
      <c r="G4" s="188"/>
      <c r="H4" s="185"/>
      <c r="I4" s="188"/>
      <c r="J4" s="191"/>
      <c r="K4" s="164"/>
      <c r="L4" s="164"/>
      <c r="M4" s="164"/>
      <c r="N4" s="113"/>
      <c r="O4" s="111"/>
      <c r="P4" s="111"/>
      <c r="Q4" s="111"/>
      <c r="R4" s="111"/>
      <c r="S4" s="111"/>
      <c r="T4" s="111"/>
      <c r="U4" s="111"/>
      <c r="V4" s="166"/>
      <c r="W4" s="166"/>
      <c r="X4" s="166"/>
      <c r="Y4" s="166"/>
      <c r="Z4" s="166"/>
      <c r="AA4" s="166"/>
      <c r="AB4" s="166"/>
      <c r="AC4" s="166"/>
      <c r="AD4" s="166"/>
      <c r="AE4" s="166"/>
      <c r="AF4" s="166"/>
      <c r="AG4" s="166"/>
      <c r="AH4" s="166"/>
      <c r="AI4" s="166"/>
      <c r="AJ4" s="166"/>
      <c r="AK4" s="169"/>
      <c r="AL4" s="170"/>
      <c r="AM4" s="155"/>
    </row>
    <row r="5" spans="1:48" s="2" customFormat="1" ht="61.15" customHeight="1">
      <c r="A5" s="122"/>
      <c r="B5" s="117"/>
      <c r="C5" s="117"/>
      <c r="D5" s="117"/>
      <c r="E5" s="182"/>
      <c r="F5" s="185"/>
      <c r="G5" s="188"/>
      <c r="H5" s="185"/>
      <c r="I5" s="188"/>
      <c r="J5" s="191"/>
      <c r="K5" s="164"/>
      <c r="L5" s="164" t="s">
        <v>219</v>
      </c>
      <c r="M5" s="200" t="s">
        <v>220</v>
      </c>
      <c r="N5" s="113"/>
      <c r="O5" s="201" t="s">
        <v>221</v>
      </c>
      <c r="P5" s="201" t="s">
        <v>222</v>
      </c>
      <c r="Q5" s="201" t="s">
        <v>223</v>
      </c>
      <c r="R5" s="201" t="s">
        <v>224</v>
      </c>
      <c r="S5" s="201" t="s">
        <v>225</v>
      </c>
      <c r="T5" s="201" t="s">
        <v>226</v>
      </c>
      <c r="U5" s="201" t="s">
        <v>227</v>
      </c>
      <c r="V5" s="199" t="s">
        <v>228</v>
      </c>
      <c r="W5" s="199"/>
      <c r="X5" s="199" t="s">
        <v>229</v>
      </c>
      <c r="Y5" s="199"/>
      <c r="Z5" s="113" t="s">
        <v>230</v>
      </c>
      <c r="AA5" s="113"/>
      <c r="AB5" s="113"/>
      <c r="AC5" s="113"/>
      <c r="AD5" s="113"/>
      <c r="AE5" s="113"/>
      <c r="AF5" s="113"/>
      <c r="AG5" s="113"/>
      <c r="AH5" s="113"/>
      <c r="AI5" s="199" t="s">
        <v>231</v>
      </c>
      <c r="AJ5" s="199" t="s">
        <v>232</v>
      </c>
      <c r="AK5" s="171"/>
      <c r="AL5" s="172"/>
      <c r="AM5" s="155"/>
    </row>
    <row r="6" spans="1:48" s="2" customFormat="1" ht="85.15" customHeight="1">
      <c r="A6" s="122"/>
      <c r="B6" s="117"/>
      <c r="C6" s="117"/>
      <c r="D6" s="117"/>
      <c r="E6" s="183"/>
      <c r="F6" s="186"/>
      <c r="G6" s="189"/>
      <c r="H6" s="186"/>
      <c r="I6" s="189"/>
      <c r="J6" s="192"/>
      <c r="K6" s="164"/>
      <c r="L6" s="164"/>
      <c r="M6" s="200"/>
      <c r="N6" s="113"/>
      <c r="O6" s="201"/>
      <c r="P6" s="201"/>
      <c r="Q6" s="201"/>
      <c r="R6" s="201"/>
      <c r="S6" s="201"/>
      <c r="T6" s="201"/>
      <c r="U6" s="201"/>
      <c r="V6" s="35" t="s">
        <v>43</v>
      </c>
      <c r="W6" s="35" t="s">
        <v>44</v>
      </c>
      <c r="X6" s="34" t="s">
        <v>233</v>
      </c>
      <c r="Y6" s="34" t="s">
        <v>234</v>
      </c>
      <c r="Z6" s="31" t="s">
        <v>235</v>
      </c>
      <c r="AA6" s="31" t="s">
        <v>236</v>
      </c>
      <c r="AB6" s="31" t="s">
        <v>237</v>
      </c>
      <c r="AC6" s="31" t="s">
        <v>238</v>
      </c>
      <c r="AD6" s="31" t="s">
        <v>239</v>
      </c>
      <c r="AE6" s="31" t="s">
        <v>240</v>
      </c>
      <c r="AF6" s="31" t="s">
        <v>241</v>
      </c>
      <c r="AG6" s="31" t="s">
        <v>242</v>
      </c>
      <c r="AH6" s="31" t="s">
        <v>243</v>
      </c>
      <c r="AI6" s="199"/>
      <c r="AJ6" s="199"/>
      <c r="AK6" s="32" t="s">
        <v>244</v>
      </c>
      <c r="AL6" s="32" t="s">
        <v>245</v>
      </c>
      <c r="AM6" s="155"/>
    </row>
    <row r="7" spans="1:48" s="2" customFormat="1" ht="15.6" customHeight="1">
      <c r="A7" s="193" t="s">
        <v>71</v>
      </c>
      <c r="B7" s="194"/>
      <c r="C7" s="10" t="s">
        <v>72</v>
      </c>
      <c r="D7" s="13" t="s">
        <v>72</v>
      </c>
      <c r="E7" s="13" t="s">
        <v>80</v>
      </c>
      <c r="F7" s="13" t="s">
        <v>80</v>
      </c>
      <c r="G7" s="13" t="s">
        <v>80</v>
      </c>
      <c r="H7" s="13" t="s">
        <v>80</v>
      </c>
      <c r="I7" s="13" t="s">
        <v>80</v>
      </c>
      <c r="J7" s="13" t="s">
        <v>80</v>
      </c>
      <c r="K7" s="13" t="s">
        <v>80</v>
      </c>
      <c r="L7" s="13" t="s">
        <v>80</v>
      </c>
      <c r="M7" s="13" t="s">
        <v>80</v>
      </c>
      <c r="N7" s="13"/>
      <c r="O7" s="13" t="s">
        <v>80</v>
      </c>
      <c r="P7" s="13" t="s">
        <v>80</v>
      </c>
      <c r="Q7" s="13" t="s">
        <v>80</v>
      </c>
      <c r="R7" s="13" t="s">
        <v>80</v>
      </c>
      <c r="S7" s="13" t="s">
        <v>80</v>
      </c>
      <c r="T7" s="13" t="s">
        <v>80</v>
      </c>
      <c r="U7" s="13" t="s">
        <v>80</v>
      </c>
      <c r="V7" s="10" t="s">
        <v>74</v>
      </c>
      <c r="W7" s="10" t="s">
        <v>74</v>
      </c>
      <c r="X7" s="10" t="s">
        <v>74</v>
      </c>
      <c r="Y7" s="10" t="s">
        <v>74</v>
      </c>
      <c r="Z7" s="10" t="s">
        <v>74</v>
      </c>
      <c r="AA7" s="10" t="s">
        <v>74</v>
      </c>
      <c r="AB7" s="10" t="s">
        <v>74</v>
      </c>
      <c r="AC7" s="10" t="s">
        <v>74</v>
      </c>
      <c r="AD7" s="10" t="s">
        <v>74</v>
      </c>
      <c r="AE7" s="10" t="s">
        <v>74</v>
      </c>
      <c r="AF7" s="10" t="s">
        <v>246</v>
      </c>
      <c r="AG7" s="10" t="s">
        <v>246</v>
      </c>
      <c r="AH7" s="10" t="s">
        <v>246</v>
      </c>
      <c r="AI7" s="13"/>
      <c r="AJ7" s="13"/>
      <c r="AK7" s="13" t="s">
        <v>74</v>
      </c>
      <c r="AL7" s="13" t="s">
        <v>74</v>
      </c>
      <c r="AM7" s="39"/>
    </row>
    <row r="8" spans="1:48" s="2" customFormat="1" ht="16.149999999999999" customHeight="1">
      <c r="A8" s="195" t="s">
        <v>6</v>
      </c>
      <c r="B8" s="117"/>
      <c r="C8" s="15">
        <v>1</v>
      </c>
      <c r="D8" s="15">
        <v>2</v>
      </c>
      <c r="E8" s="15">
        <v>3</v>
      </c>
      <c r="F8" s="15">
        <v>4</v>
      </c>
      <c r="G8" s="15" t="s">
        <v>247</v>
      </c>
      <c r="H8" s="15">
        <v>5</v>
      </c>
      <c r="I8" s="15" t="s">
        <v>248</v>
      </c>
      <c r="J8" s="15">
        <v>6</v>
      </c>
      <c r="K8" s="15">
        <v>7</v>
      </c>
      <c r="L8" s="15">
        <v>8</v>
      </c>
      <c r="M8" s="15">
        <v>9</v>
      </c>
      <c r="N8" s="15">
        <v>10</v>
      </c>
      <c r="O8" s="15">
        <v>11</v>
      </c>
      <c r="P8" s="15">
        <v>12</v>
      </c>
      <c r="Q8" s="15">
        <v>13</v>
      </c>
      <c r="R8" s="15">
        <v>14</v>
      </c>
      <c r="S8" s="15">
        <v>15</v>
      </c>
      <c r="T8" s="15">
        <v>16</v>
      </c>
      <c r="U8" s="15">
        <v>17</v>
      </c>
      <c r="V8" s="15">
        <v>18</v>
      </c>
      <c r="W8" s="15">
        <v>19</v>
      </c>
      <c r="X8" s="15">
        <v>20</v>
      </c>
      <c r="Y8" s="15">
        <v>21</v>
      </c>
      <c r="Z8" s="15">
        <v>22</v>
      </c>
      <c r="AA8" s="15">
        <v>23</v>
      </c>
      <c r="AB8" s="15">
        <v>24</v>
      </c>
      <c r="AC8" s="15">
        <v>25</v>
      </c>
      <c r="AD8" s="15">
        <v>26</v>
      </c>
      <c r="AE8" s="15">
        <v>27</v>
      </c>
      <c r="AF8" s="15">
        <v>28</v>
      </c>
      <c r="AG8" s="15">
        <v>29</v>
      </c>
      <c r="AH8" s="15">
        <v>30</v>
      </c>
      <c r="AI8" s="15">
        <v>31</v>
      </c>
      <c r="AJ8" s="15">
        <v>32</v>
      </c>
      <c r="AK8" s="15">
        <v>33</v>
      </c>
      <c r="AL8" s="15">
        <v>34</v>
      </c>
      <c r="AM8" s="40">
        <v>35</v>
      </c>
    </row>
    <row r="9" spans="1:48" s="2" customFormat="1" ht="16.149999999999999" customHeight="1">
      <c r="A9" s="196" t="s">
        <v>94</v>
      </c>
      <c r="B9" s="197"/>
      <c r="C9" s="17">
        <f t="shared" ref="C9:AH9" si="0">C10+C13+C24+C27+C31+C34+C38</f>
        <v>0</v>
      </c>
      <c r="D9" s="17">
        <f t="shared" si="0"/>
        <v>8</v>
      </c>
      <c r="E9" s="17">
        <f t="shared" si="0"/>
        <v>0</v>
      </c>
      <c r="F9" s="17">
        <f t="shared" si="0"/>
        <v>2359465.2999999998</v>
      </c>
      <c r="G9" s="17">
        <f t="shared" si="0"/>
        <v>240000</v>
      </c>
      <c r="H9" s="17">
        <f t="shared" si="0"/>
        <v>323000</v>
      </c>
      <c r="I9" s="17">
        <f t="shared" si="0"/>
        <v>2257265.2999999998</v>
      </c>
      <c r="J9" s="17">
        <f t="shared" si="0"/>
        <v>0</v>
      </c>
      <c r="K9" s="17">
        <f t="shared" si="0"/>
        <v>19200</v>
      </c>
      <c r="L9" s="17">
        <f t="shared" si="0"/>
        <v>0</v>
      </c>
      <c r="M9" s="17">
        <f t="shared" si="0"/>
        <v>19200</v>
      </c>
      <c r="N9" s="17">
        <f t="shared" si="0"/>
        <v>0</v>
      </c>
      <c r="O9" s="17">
        <f t="shared" si="0"/>
        <v>0</v>
      </c>
      <c r="P9" s="17">
        <f t="shared" si="0"/>
        <v>0</v>
      </c>
      <c r="Q9" s="17">
        <f t="shared" si="0"/>
        <v>0</v>
      </c>
      <c r="R9" s="17">
        <f t="shared" si="0"/>
        <v>19200</v>
      </c>
      <c r="S9" s="17">
        <f t="shared" si="0"/>
        <v>0</v>
      </c>
      <c r="T9" s="17">
        <f t="shared" si="0"/>
        <v>0</v>
      </c>
      <c r="U9" s="17">
        <f t="shared" si="0"/>
        <v>0</v>
      </c>
      <c r="V9" s="17">
        <f t="shared" si="0"/>
        <v>0</v>
      </c>
      <c r="W9" s="17">
        <f t="shared" si="0"/>
        <v>8</v>
      </c>
      <c r="X9" s="17">
        <f t="shared" si="0"/>
        <v>0</v>
      </c>
      <c r="Y9" s="17">
        <f t="shared" si="0"/>
        <v>0</v>
      </c>
      <c r="Z9" s="17">
        <f t="shared" si="0"/>
        <v>0</v>
      </c>
      <c r="AA9" s="17">
        <f t="shared" si="0"/>
        <v>0</v>
      </c>
      <c r="AB9" s="17">
        <f t="shared" si="0"/>
        <v>0</v>
      </c>
      <c r="AC9" s="17">
        <f t="shared" si="0"/>
        <v>0</v>
      </c>
      <c r="AD9" s="17">
        <f t="shared" si="0"/>
        <v>0</v>
      </c>
      <c r="AE9" s="17">
        <f t="shared" si="0"/>
        <v>0</v>
      </c>
      <c r="AF9" s="17">
        <f t="shared" si="0"/>
        <v>0</v>
      </c>
      <c r="AG9" s="17">
        <f t="shared" si="0"/>
        <v>0</v>
      </c>
      <c r="AH9" s="17">
        <f t="shared" si="0"/>
        <v>0</v>
      </c>
      <c r="AI9" s="17"/>
      <c r="AJ9" s="17"/>
      <c r="AK9" s="17">
        <f>AK10+AK13+AK24+AK27+AK31+AK34+AK38</f>
        <v>7</v>
      </c>
      <c r="AL9" s="17">
        <f>AL10+AL13+AL24+AL27+AL31+AL34+AL38</f>
        <v>1</v>
      </c>
      <c r="AM9" s="39"/>
      <c r="AN9" s="4">
        <f t="shared" ref="AN9:AN22" si="1">D9-V9-W9</f>
        <v>0</v>
      </c>
      <c r="AO9" s="4">
        <f t="shared" ref="AO9:AO22" si="2">D9-AK9-AL9</f>
        <v>0</v>
      </c>
      <c r="AP9" s="4">
        <f t="shared" ref="AP9:AP22" si="3">K9-E9-F9+H9</f>
        <v>-2017265.2999999998</v>
      </c>
      <c r="AQ9" s="4" t="str">
        <f t="shared" ref="AQ9:AQ22" si="4">IF(H9&gt;=J9,"T","F")</f>
        <v>T</v>
      </c>
      <c r="AR9" s="4">
        <f t="shared" ref="AR9:AR22" si="5">K9-L9-M9</f>
        <v>0</v>
      </c>
      <c r="AS9" s="4">
        <f t="shared" ref="AS9:AS22" si="6">K9-SUM(O9:U9)</f>
        <v>0</v>
      </c>
      <c r="AT9" s="4">
        <f t="shared" ref="AT9:AT22" si="7">V9-X9-Y9</f>
        <v>0</v>
      </c>
      <c r="AU9" s="4">
        <f t="shared" ref="AU9:AU22" si="8">V9-SUM(Z9:AH9)</f>
        <v>0</v>
      </c>
    </row>
    <row r="10" spans="1:48" s="3" customFormat="1" ht="16.149999999999999" hidden="1" customHeight="1">
      <c r="A10" s="142" t="s">
        <v>95</v>
      </c>
      <c r="B10" s="143"/>
      <c r="C10" s="18">
        <f t="shared" ref="C10:AH10" si="9">SUM(C11:C12)</f>
        <v>0</v>
      </c>
      <c r="D10" s="18">
        <f t="shared" si="9"/>
        <v>0</v>
      </c>
      <c r="E10" s="18">
        <f t="shared" si="9"/>
        <v>0</v>
      </c>
      <c r="F10" s="18">
        <f t="shared" si="9"/>
        <v>0</v>
      </c>
      <c r="G10" s="18">
        <f t="shared" si="9"/>
        <v>0</v>
      </c>
      <c r="H10" s="18">
        <f t="shared" si="9"/>
        <v>0</v>
      </c>
      <c r="I10" s="18">
        <f t="shared" si="9"/>
        <v>0</v>
      </c>
      <c r="J10" s="18">
        <f t="shared" si="9"/>
        <v>0</v>
      </c>
      <c r="K10" s="18">
        <f t="shared" si="9"/>
        <v>0</v>
      </c>
      <c r="L10" s="18">
        <f t="shared" si="9"/>
        <v>0</v>
      </c>
      <c r="M10" s="18">
        <f t="shared" si="9"/>
        <v>0</v>
      </c>
      <c r="N10" s="18">
        <f t="shared" si="9"/>
        <v>0</v>
      </c>
      <c r="O10" s="18">
        <f t="shared" si="9"/>
        <v>0</v>
      </c>
      <c r="P10" s="18">
        <f t="shared" si="9"/>
        <v>0</v>
      </c>
      <c r="Q10" s="18">
        <f t="shared" si="9"/>
        <v>0</v>
      </c>
      <c r="R10" s="18">
        <f t="shared" si="9"/>
        <v>0</v>
      </c>
      <c r="S10" s="18">
        <f t="shared" si="9"/>
        <v>0</v>
      </c>
      <c r="T10" s="18">
        <f t="shared" si="9"/>
        <v>0</v>
      </c>
      <c r="U10" s="18">
        <f t="shared" si="9"/>
        <v>0</v>
      </c>
      <c r="V10" s="18">
        <f t="shared" si="9"/>
        <v>0</v>
      </c>
      <c r="W10" s="18">
        <f t="shared" si="9"/>
        <v>0</v>
      </c>
      <c r="X10" s="18">
        <f t="shared" si="9"/>
        <v>0</v>
      </c>
      <c r="Y10" s="18">
        <f t="shared" si="9"/>
        <v>0</v>
      </c>
      <c r="Z10" s="18">
        <f t="shared" si="9"/>
        <v>0</v>
      </c>
      <c r="AA10" s="18">
        <f t="shared" si="9"/>
        <v>0</v>
      </c>
      <c r="AB10" s="18">
        <f t="shared" si="9"/>
        <v>0</v>
      </c>
      <c r="AC10" s="18">
        <f t="shared" si="9"/>
        <v>0</v>
      </c>
      <c r="AD10" s="18">
        <f t="shared" si="9"/>
        <v>0</v>
      </c>
      <c r="AE10" s="18">
        <f t="shared" si="9"/>
        <v>0</v>
      </c>
      <c r="AF10" s="18">
        <f t="shared" si="9"/>
        <v>0</v>
      </c>
      <c r="AG10" s="18">
        <f t="shared" si="9"/>
        <v>0</v>
      </c>
      <c r="AH10" s="18">
        <f t="shared" si="9"/>
        <v>0</v>
      </c>
      <c r="AI10" s="18"/>
      <c r="AJ10" s="18"/>
      <c r="AK10" s="18">
        <f>SUM(AK11:AK12)</f>
        <v>0</v>
      </c>
      <c r="AL10" s="18">
        <f>SUM(AL11:AL12)</f>
        <v>0</v>
      </c>
      <c r="AM10" s="41"/>
      <c r="AN10" s="4">
        <f t="shared" si="1"/>
        <v>0</v>
      </c>
      <c r="AO10" s="4">
        <f t="shared" si="2"/>
        <v>0</v>
      </c>
      <c r="AP10" s="4">
        <f t="shared" si="3"/>
        <v>0</v>
      </c>
      <c r="AQ10" s="4" t="str">
        <f t="shared" si="4"/>
        <v>T</v>
      </c>
      <c r="AR10" s="4">
        <f t="shared" si="5"/>
        <v>0</v>
      </c>
      <c r="AS10" s="4">
        <f t="shared" si="6"/>
        <v>0</v>
      </c>
      <c r="AT10" s="4">
        <f t="shared" si="7"/>
        <v>0</v>
      </c>
      <c r="AU10" s="4">
        <f t="shared" si="8"/>
        <v>0</v>
      </c>
    </row>
    <row r="11" spans="1:48" s="2" customFormat="1" ht="16.149999999999999" hidden="1" customHeight="1">
      <c r="A11" s="11">
        <v>1</v>
      </c>
      <c r="B11" s="19" t="s">
        <v>96</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42"/>
      <c r="AN11" s="4">
        <f t="shared" si="1"/>
        <v>0</v>
      </c>
      <c r="AO11" s="4">
        <f t="shared" si="2"/>
        <v>0</v>
      </c>
      <c r="AP11" s="4">
        <f t="shared" si="3"/>
        <v>0</v>
      </c>
      <c r="AQ11" s="4" t="str">
        <f t="shared" si="4"/>
        <v>T</v>
      </c>
      <c r="AR11" s="4">
        <f t="shared" si="5"/>
        <v>0</v>
      </c>
      <c r="AS11" s="4">
        <f t="shared" si="6"/>
        <v>0</v>
      </c>
      <c r="AT11" s="4">
        <f t="shared" si="7"/>
        <v>0</v>
      </c>
      <c r="AU11" s="4">
        <f t="shared" si="8"/>
        <v>0</v>
      </c>
    </row>
    <row r="12" spans="1:48" s="2" customFormat="1" ht="16.149999999999999" hidden="1" customHeight="1">
      <c r="A12" s="11">
        <v>2</v>
      </c>
      <c r="B12" s="19" t="s">
        <v>97</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42"/>
      <c r="AN12" s="4">
        <f t="shared" si="1"/>
        <v>0</v>
      </c>
      <c r="AO12" s="4">
        <f t="shared" si="2"/>
        <v>0</v>
      </c>
      <c r="AP12" s="4">
        <f t="shared" si="3"/>
        <v>0</v>
      </c>
      <c r="AQ12" s="4" t="str">
        <f t="shared" si="4"/>
        <v>T</v>
      </c>
      <c r="AR12" s="4">
        <f t="shared" si="5"/>
        <v>0</v>
      </c>
      <c r="AS12" s="4">
        <f t="shared" si="6"/>
        <v>0</v>
      </c>
      <c r="AT12" s="4">
        <f t="shared" si="7"/>
        <v>0</v>
      </c>
      <c r="AU12" s="4">
        <f t="shared" si="8"/>
        <v>0</v>
      </c>
    </row>
    <row r="13" spans="1:48" s="3" customFormat="1" ht="15" customHeight="1">
      <c r="A13" s="142" t="s">
        <v>98</v>
      </c>
      <c r="B13" s="143"/>
      <c r="C13" s="18">
        <f t="shared" ref="C13:AH13" si="10">SUM(C14:C23)</f>
        <v>0</v>
      </c>
      <c r="D13" s="18">
        <f t="shared" si="10"/>
        <v>7</v>
      </c>
      <c r="E13" s="18">
        <f>ROUND(SUM(E14:E23),2)</f>
        <v>0</v>
      </c>
      <c r="F13" s="18">
        <f t="shared" si="10"/>
        <v>1860505.3</v>
      </c>
      <c r="G13" s="18">
        <f t="shared" si="10"/>
        <v>240000</v>
      </c>
      <c r="H13" s="18">
        <f t="shared" si="10"/>
        <v>323000</v>
      </c>
      <c r="I13" s="18">
        <f t="shared" si="10"/>
        <v>1758305.3</v>
      </c>
      <c r="J13" s="18">
        <f t="shared" si="10"/>
        <v>0</v>
      </c>
      <c r="K13" s="18">
        <f t="shared" si="10"/>
        <v>19200</v>
      </c>
      <c r="L13" s="18">
        <f t="shared" si="10"/>
        <v>0</v>
      </c>
      <c r="M13" s="18">
        <f t="shared" si="10"/>
        <v>19200</v>
      </c>
      <c r="N13" s="18">
        <f t="shared" si="10"/>
        <v>0</v>
      </c>
      <c r="O13" s="18">
        <f t="shared" si="10"/>
        <v>0</v>
      </c>
      <c r="P13" s="18">
        <f t="shared" si="10"/>
        <v>0</v>
      </c>
      <c r="Q13" s="18">
        <f t="shared" si="10"/>
        <v>0</v>
      </c>
      <c r="R13" s="18">
        <f t="shared" si="10"/>
        <v>19200</v>
      </c>
      <c r="S13" s="18">
        <f t="shared" si="10"/>
        <v>0</v>
      </c>
      <c r="T13" s="18">
        <f t="shared" si="10"/>
        <v>0</v>
      </c>
      <c r="U13" s="18">
        <f t="shared" si="10"/>
        <v>0</v>
      </c>
      <c r="V13" s="18">
        <f t="shared" si="10"/>
        <v>0</v>
      </c>
      <c r="W13" s="18">
        <f t="shared" si="10"/>
        <v>7</v>
      </c>
      <c r="X13" s="18">
        <f t="shared" si="10"/>
        <v>0</v>
      </c>
      <c r="Y13" s="18">
        <f t="shared" si="10"/>
        <v>0</v>
      </c>
      <c r="Z13" s="18">
        <f t="shared" si="10"/>
        <v>0</v>
      </c>
      <c r="AA13" s="18">
        <f t="shared" si="10"/>
        <v>0</v>
      </c>
      <c r="AB13" s="18">
        <f t="shared" si="10"/>
        <v>0</v>
      </c>
      <c r="AC13" s="18">
        <f t="shared" si="10"/>
        <v>0</v>
      </c>
      <c r="AD13" s="18">
        <f t="shared" si="10"/>
        <v>0</v>
      </c>
      <c r="AE13" s="18">
        <f t="shared" si="10"/>
        <v>0</v>
      </c>
      <c r="AF13" s="18">
        <f t="shared" si="10"/>
        <v>0</v>
      </c>
      <c r="AG13" s="18">
        <f t="shared" si="10"/>
        <v>0</v>
      </c>
      <c r="AH13" s="18">
        <f t="shared" si="10"/>
        <v>0</v>
      </c>
      <c r="AI13" s="18"/>
      <c r="AJ13" s="18"/>
      <c r="AK13" s="18">
        <f>SUM(AK14:AK23)</f>
        <v>6</v>
      </c>
      <c r="AL13" s="18">
        <f>SUM(AL14:AL23)</f>
        <v>1</v>
      </c>
      <c r="AM13" s="41"/>
      <c r="AN13" s="4">
        <f t="shared" si="1"/>
        <v>0</v>
      </c>
      <c r="AO13" s="4">
        <f t="shared" si="2"/>
        <v>0</v>
      </c>
      <c r="AP13" s="4">
        <f t="shared" si="3"/>
        <v>-1518305.3</v>
      </c>
      <c r="AQ13" s="4" t="str">
        <f t="shared" si="4"/>
        <v>T</v>
      </c>
      <c r="AR13" s="4">
        <f t="shared" si="5"/>
        <v>0</v>
      </c>
      <c r="AS13" s="4">
        <f t="shared" si="6"/>
        <v>0</v>
      </c>
      <c r="AT13" s="4">
        <f t="shared" si="7"/>
        <v>0</v>
      </c>
      <c r="AU13" s="4">
        <f t="shared" si="8"/>
        <v>0</v>
      </c>
    </row>
    <row r="14" spans="1:48" s="4" customFormat="1" ht="15" customHeight="1">
      <c r="A14" s="20">
        <v>1</v>
      </c>
      <c r="B14" s="21" t="s">
        <v>99</v>
      </c>
      <c r="C14" s="21" t="s">
        <v>114</v>
      </c>
      <c r="D14" s="21">
        <v>1</v>
      </c>
      <c r="E14" s="21"/>
      <c r="F14" s="21">
        <v>908233.5</v>
      </c>
      <c r="G14" s="21"/>
      <c r="H14" s="21"/>
      <c r="I14" s="21">
        <v>908233.5</v>
      </c>
      <c r="J14" s="21"/>
      <c r="K14" s="21">
        <f t="shared" ref="K14:K22" si="11">E14+F14+G14-H14-I14</f>
        <v>0</v>
      </c>
      <c r="L14" s="21"/>
      <c r="M14" s="21">
        <v>0</v>
      </c>
      <c r="N14" s="21"/>
      <c r="O14" s="21"/>
      <c r="P14" s="21"/>
      <c r="Q14" s="21"/>
      <c r="R14" s="21"/>
      <c r="S14" s="21"/>
      <c r="T14" s="21"/>
      <c r="U14" s="21"/>
      <c r="V14" s="21"/>
      <c r="W14" s="21">
        <v>1</v>
      </c>
      <c r="X14" s="21"/>
      <c r="Y14" s="21"/>
      <c r="Z14" s="21"/>
      <c r="AA14" s="21"/>
      <c r="AB14" s="21"/>
      <c r="AC14" s="21"/>
      <c r="AD14" s="21"/>
      <c r="AE14" s="21"/>
      <c r="AF14" s="21"/>
      <c r="AG14" s="21"/>
      <c r="AH14" s="21"/>
      <c r="AI14" s="21"/>
      <c r="AJ14" s="21"/>
      <c r="AK14" s="21">
        <v>1</v>
      </c>
      <c r="AL14" s="21"/>
      <c r="AM14" s="43"/>
      <c r="AN14" s="4">
        <f t="shared" si="1"/>
        <v>0</v>
      </c>
      <c r="AO14" s="4">
        <f t="shared" si="2"/>
        <v>0</v>
      </c>
      <c r="AP14" s="4">
        <f t="shared" si="3"/>
        <v>-908233.5</v>
      </c>
      <c r="AQ14" s="4" t="str">
        <f t="shared" si="4"/>
        <v>T</v>
      </c>
      <c r="AR14" s="4">
        <f t="shared" si="5"/>
        <v>0</v>
      </c>
      <c r="AS14" s="4">
        <f t="shared" si="6"/>
        <v>0</v>
      </c>
      <c r="AT14" s="4">
        <f t="shared" si="7"/>
        <v>0</v>
      </c>
      <c r="AU14" s="4">
        <f t="shared" si="8"/>
        <v>0</v>
      </c>
    </row>
    <row r="15" spans="1:48" s="4" customFormat="1" ht="15" customHeight="1">
      <c r="A15" s="20">
        <v>2</v>
      </c>
      <c r="B15" s="21" t="s">
        <v>99</v>
      </c>
      <c r="C15" s="21" t="s">
        <v>118</v>
      </c>
      <c r="D15" s="21">
        <v>1</v>
      </c>
      <c r="E15" s="21"/>
      <c r="F15" s="21">
        <v>104824.8</v>
      </c>
      <c r="G15" s="21"/>
      <c r="H15" s="21"/>
      <c r="I15" s="21">
        <v>104824.8</v>
      </c>
      <c r="J15" s="21"/>
      <c r="K15" s="21">
        <f t="shared" si="11"/>
        <v>0</v>
      </c>
      <c r="L15" s="21"/>
      <c r="M15" s="21">
        <v>0</v>
      </c>
      <c r="N15" s="21"/>
      <c r="O15" s="21"/>
      <c r="P15" s="21"/>
      <c r="Q15" s="21"/>
      <c r="R15" s="21"/>
      <c r="S15" s="21"/>
      <c r="T15" s="21"/>
      <c r="U15" s="21"/>
      <c r="V15" s="21"/>
      <c r="W15" s="21">
        <v>1</v>
      </c>
      <c r="X15" s="21"/>
      <c r="Y15" s="21"/>
      <c r="Z15" s="21"/>
      <c r="AA15" s="21"/>
      <c r="AB15" s="21"/>
      <c r="AC15" s="21"/>
      <c r="AD15" s="21"/>
      <c r="AE15" s="21"/>
      <c r="AF15" s="21"/>
      <c r="AG15" s="21"/>
      <c r="AH15" s="21"/>
      <c r="AI15" s="21"/>
      <c r="AJ15" s="21"/>
      <c r="AK15" s="21">
        <v>1</v>
      </c>
      <c r="AL15" s="21"/>
      <c r="AM15" s="43"/>
      <c r="AN15" s="4">
        <f t="shared" si="1"/>
        <v>0</v>
      </c>
      <c r="AO15" s="4">
        <f t="shared" si="2"/>
        <v>0</v>
      </c>
      <c r="AP15" s="4">
        <f t="shared" si="3"/>
        <v>-104824.8</v>
      </c>
      <c r="AQ15" s="4" t="str">
        <f t="shared" si="4"/>
        <v>T</v>
      </c>
      <c r="AR15" s="4">
        <f t="shared" si="5"/>
        <v>0</v>
      </c>
      <c r="AS15" s="4">
        <f t="shared" si="6"/>
        <v>0</v>
      </c>
      <c r="AT15" s="4">
        <f t="shared" si="7"/>
        <v>0</v>
      </c>
      <c r="AU15" s="4">
        <f t="shared" si="8"/>
        <v>0</v>
      </c>
      <c r="AV15" s="4" t="str">
        <f t="shared" ref="AV15:AV21" si="12">C15&amp;E15</f>
        <v>苏州国通校准检测有限公司</v>
      </c>
    </row>
    <row r="16" spans="1:48" s="4" customFormat="1" ht="15" customHeight="1">
      <c r="A16" s="20">
        <v>3</v>
      </c>
      <c r="B16" s="21" t="s">
        <v>99</v>
      </c>
      <c r="C16" s="21" t="s">
        <v>121</v>
      </c>
      <c r="D16" s="21">
        <v>1</v>
      </c>
      <c r="E16" s="21"/>
      <c r="F16" s="21">
        <v>265247</v>
      </c>
      <c r="G16" s="21"/>
      <c r="H16" s="21"/>
      <c r="I16" s="21">
        <v>265247</v>
      </c>
      <c r="J16" s="21"/>
      <c r="K16" s="21">
        <f t="shared" si="11"/>
        <v>0</v>
      </c>
      <c r="L16" s="21"/>
      <c r="M16" s="21">
        <v>0</v>
      </c>
      <c r="N16" s="21"/>
      <c r="O16" s="21"/>
      <c r="P16" s="21"/>
      <c r="Q16" s="21"/>
      <c r="R16" s="21"/>
      <c r="S16" s="21"/>
      <c r="T16" s="21"/>
      <c r="U16" s="21"/>
      <c r="V16" s="21"/>
      <c r="W16" s="21">
        <v>1</v>
      </c>
      <c r="X16" s="21"/>
      <c r="Y16" s="21"/>
      <c r="Z16" s="21"/>
      <c r="AA16" s="21"/>
      <c r="AB16" s="21"/>
      <c r="AC16" s="21"/>
      <c r="AD16" s="21"/>
      <c r="AE16" s="21"/>
      <c r="AF16" s="21"/>
      <c r="AG16" s="21"/>
      <c r="AH16" s="21"/>
      <c r="AI16" s="21"/>
      <c r="AJ16" s="21"/>
      <c r="AK16" s="21">
        <v>1</v>
      </c>
      <c r="AL16" s="21"/>
      <c r="AM16" s="43"/>
      <c r="AN16" s="4">
        <f t="shared" si="1"/>
        <v>0</v>
      </c>
      <c r="AO16" s="4">
        <f t="shared" si="2"/>
        <v>0</v>
      </c>
      <c r="AP16" s="4">
        <f t="shared" si="3"/>
        <v>-265247</v>
      </c>
      <c r="AQ16" s="4" t="str">
        <f t="shared" si="4"/>
        <v>T</v>
      </c>
      <c r="AR16" s="4">
        <f t="shared" si="5"/>
        <v>0</v>
      </c>
      <c r="AS16" s="4">
        <f t="shared" si="6"/>
        <v>0</v>
      </c>
      <c r="AT16" s="4">
        <f t="shared" si="7"/>
        <v>0</v>
      </c>
      <c r="AU16" s="4">
        <f t="shared" si="8"/>
        <v>0</v>
      </c>
      <c r="AV16" s="4" t="str">
        <f t="shared" si="12"/>
        <v>苏州远通检测有限公司</v>
      </c>
    </row>
    <row r="17" spans="1:48" s="4" customFormat="1" ht="15" customHeight="1">
      <c r="A17" s="20">
        <v>4</v>
      </c>
      <c r="B17" s="21" t="s">
        <v>99</v>
      </c>
      <c r="C17" s="21" t="s">
        <v>129</v>
      </c>
      <c r="D17" s="21">
        <v>1</v>
      </c>
      <c r="E17" s="21"/>
      <c r="F17" s="21">
        <v>225000</v>
      </c>
      <c r="G17" s="21"/>
      <c r="H17" s="21">
        <v>225000</v>
      </c>
      <c r="I17" s="21"/>
      <c r="J17" s="21"/>
      <c r="K17" s="21">
        <f t="shared" si="11"/>
        <v>0</v>
      </c>
      <c r="L17" s="21"/>
      <c r="M17" s="21">
        <v>0</v>
      </c>
      <c r="N17" s="21"/>
      <c r="O17" s="21"/>
      <c r="P17" s="21"/>
      <c r="Q17" s="21"/>
      <c r="R17" s="21"/>
      <c r="S17" s="21"/>
      <c r="T17" s="21"/>
      <c r="U17" s="21"/>
      <c r="V17" s="21"/>
      <c r="W17" s="21">
        <v>1</v>
      </c>
      <c r="X17" s="21"/>
      <c r="Y17" s="21"/>
      <c r="Z17" s="21"/>
      <c r="AA17" s="21"/>
      <c r="AB17" s="21"/>
      <c r="AC17" s="21"/>
      <c r="AD17" s="21"/>
      <c r="AE17" s="21"/>
      <c r="AF17" s="21"/>
      <c r="AG17" s="21"/>
      <c r="AH17" s="21"/>
      <c r="AI17" s="21"/>
      <c r="AJ17" s="21"/>
      <c r="AK17" s="21">
        <v>1</v>
      </c>
      <c r="AL17" s="21"/>
      <c r="AM17" s="43"/>
      <c r="AN17" s="4">
        <f t="shared" si="1"/>
        <v>0</v>
      </c>
      <c r="AO17" s="4">
        <f t="shared" si="2"/>
        <v>0</v>
      </c>
      <c r="AP17" s="4">
        <f t="shared" si="3"/>
        <v>0</v>
      </c>
      <c r="AQ17" s="4" t="str">
        <f t="shared" si="4"/>
        <v>T</v>
      </c>
      <c r="AR17" s="4">
        <f t="shared" si="5"/>
        <v>0</v>
      </c>
      <c r="AS17" s="4">
        <f t="shared" si="6"/>
        <v>0</v>
      </c>
      <c r="AT17" s="4">
        <f t="shared" si="7"/>
        <v>0</v>
      </c>
      <c r="AU17" s="4">
        <f t="shared" si="8"/>
        <v>0</v>
      </c>
      <c r="AV17" s="4" t="str">
        <f t="shared" si="12"/>
        <v>新盛宇物业管理(昆山)有限公司</v>
      </c>
    </row>
    <row r="18" spans="1:48" s="4" customFormat="1" ht="15" customHeight="1">
      <c r="A18" s="20">
        <v>5</v>
      </c>
      <c r="B18" s="21" t="s">
        <v>99</v>
      </c>
      <c r="C18" s="21" t="s">
        <v>129</v>
      </c>
      <c r="D18" s="21">
        <v>1</v>
      </c>
      <c r="E18" s="21"/>
      <c r="F18" s="21">
        <v>240000</v>
      </c>
      <c r="G18" s="21">
        <v>240000</v>
      </c>
      <c r="H18" s="21"/>
      <c r="I18" s="21">
        <v>480000</v>
      </c>
      <c r="J18" s="21"/>
      <c r="K18" s="21">
        <v>0</v>
      </c>
      <c r="L18" s="21"/>
      <c r="M18" s="21">
        <v>0</v>
      </c>
      <c r="N18" s="21"/>
      <c r="O18" s="21"/>
      <c r="P18" s="21"/>
      <c r="Q18" s="21"/>
      <c r="R18" s="21"/>
      <c r="S18" s="21"/>
      <c r="T18" s="21"/>
      <c r="U18" s="21"/>
      <c r="V18" s="21"/>
      <c r="W18" s="21">
        <v>1</v>
      </c>
      <c r="X18" s="21"/>
      <c r="Y18" s="21"/>
      <c r="Z18" s="21"/>
      <c r="AA18" s="21"/>
      <c r="AB18" s="21"/>
      <c r="AC18" s="21"/>
      <c r="AD18" s="21"/>
      <c r="AE18" s="21"/>
      <c r="AF18" s="21"/>
      <c r="AG18" s="21"/>
      <c r="AH18" s="21"/>
      <c r="AI18" s="21"/>
      <c r="AJ18" s="21"/>
      <c r="AK18" s="21">
        <v>1</v>
      </c>
      <c r="AL18" s="21"/>
      <c r="AM18" s="43"/>
      <c r="AN18" s="4">
        <f t="shared" si="1"/>
        <v>0</v>
      </c>
      <c r="AO18" s="4">
        <f t="shared" si="2"/>
        <v>0</v>
      </c>
      <c r="AP18" s="4">
        <f t="shared" si="3"/>
        <v>-240000</v>
      </c>
      <c r="AQ18" s="4" t="str">
        <f t="shared" si="4"/>
        <v>T</v>
      </c>
      <c r="AR18" s="4">
        <f t="shared" si="5"/>
        <v>0</v>
      </c>
      <c r="AS18" s="4">
        <f t="shared" si="6"/>
        <v>0</v>
      </c>
      <c r="AT18" s="4">
        <f t="shared" si="7"/>
        <v>0</v>
      </c>
      <c r="AU18" s="4">
        <f t="shared" si="8"/>
        <v>0</v>
      </c>
      <c r="AV18" s="4" t="str">
        <f t="shared" si="12"/>
        <v>新盛宇物业管理(昆山)有限公司</v>
      </c>
    </row>
    <row r="19" spans="1:48" s="4" customFormat="1" ht="15" customHeight="1">
      <c r="A19" s="20">
        <v>6</v>
      </c>
      <c r="B19" s="21" t="s">
        <v>99</v>
      </c>
      <c r="C19" s="21" t="s">
        <v>154</v>
      </c>
      <c r="D19" s="21">
        <v>1</v>
      </c>
      <c r="E19" s="21"/>
      <c r="F19" s="21">
        <v>98000</v>
      </c>
      <c r="G19" s="21"/>
      <c r="H19" s="21">
        <v>98000</v>
      </c>
      <c r="I19" s="21"/>
      <c r="J19" s="21"/>
      <c r="K19" s="21">
        <f t="shared" si="11"/>
        <v>0</v>
      </c>
      <c r="L19" s="21"/>
      <c r="M19" s="21">
        <v>0</v>
      </c>
      <c r="N19" s="21"/>
      <c r="O19" s="21"/>
      <c r="P19" s="21"/>
      <c r="Q19" s="21"/>
      <c r="R19" s="21"/>
      <c r="S19" s="21"/>
      <c r="T19" s="21"/>
      <c r="U19" s="21"/>
      <c r="V19" s="21"/>
      <c r="W19" s="21">
        <v>1</v>
      </c>
      <c r="X19" s="21"/>
      <c r="Y19" s="21"/>
      <c r="Z19" s="21"/>
      <c r="AA19" s="21"/>
      <c r="AB19" s="21"/>
      <c r="AC19" s="21"/>
      <c r="AD19" s="21"/>
      <c r="AE19" s="21"/>
      <c r="AF19" s="21"/>
      <c r="AG19" s="21"/>
      <c r="AH19" s="21"/>
      <c r="AI19" s="21"/>
      <c r="AJ19" s="21"/>
      <c r="AK19" s="21">
        <v>1</v>
      </c>
      <c r="AL19" s="21"/>
      <c r="AM19" s="43"/>
      <c r="AN19" s="4">
        <f t="shared" si="1"/>
        <v>0</v>
      </c>
      <c r="AO19" s="4">
        <f t="shared" si="2"/>
        <v>0</v>
      </c>
      <c r="AP19" s="4">
        <f t="shared" si="3"/>
        <v>0</v>
      </c>
      <c r="AQ19" s="4" t="str">
        <f t="shared" si="4"/>
        <v>T</v>
      </c>
      <c r="AR19" s="4">
        <f t="shared" si="5"/>
        <v>0</v>
      </c>
      <c r="AS19" s="4">
        <f t="shared" si="6"/>
        <v>0</v>
      </c>
      <c r="AT19" s="4">
        <f t="shared" si="7"/>
        <v>0</v>
      </c>
      <c r="AU19" s="4">
        <f t="shared" si="8"/>
        <v>0</v>
      </c>
      <c r="AV19" s="4" t="str">
        <f t="shared" si="12"/>
        <v>昆山市开发区城东停车场</v>
      </c>
    </row>
    <row r="20" spans="1:48" s="4" customFormat="1" ht="15" customHeight="1">
      <c r="A20" s="20">
        <v>7</v>
      </c>
      <c r="B20" s="21" t="s">
        <v>99</v>
      </c>
      <c r="C20" s="21" t="s">
        <v>172</v>
      </c>
      <c r="D20" s="21">
        <v>1</v>
      </c>
      <c r="E20" s="21"/>
      <c r="F20" s="21">
        <v>19200</v>
      </c>
      <c r="G20" s="21"/>
      <c r="H20" s="21"/>
      <c r="I20" s="21"/>
      <c r="J20" s="21"/>
      <c r="K20" s="21">
        <f t="shared" si="11"/>
        <v>19200</v>
      </c>
      <c r="L20" s="21"/>
      <c r="M20" s="21">
        <v>19200</v>
      </c>
      <c r="N20" s="21"/>
      <c r="O20" s="21"/>
      <c r="P20" s="21"/>
      <c r="Q20" s="21"/>
      <c r="R20" s="21">
        <v>19200</v>
      </c>
      <c r="S20" s="21"/>
      <c r="T20" s="21"/>
      <c r="U20" s="21"/>
      <c r="V20" s="21"/>
      <c r="W20" s="21">
        <v>1</v>
      </c>
      <c r="X20" s="21"/>
      <c r="Y20" s="21"/>
      <c r="Z20" s="21"/>
      <c r="AA20" s="21"/>
      <c r="AB20" s="21"/>
      <c r="AC20" s="21"/>
      <c r="AD20" s="21"/>
      <c r="AE20" s="21"/>
      <c r="AF20" s="21"/>
      <c r="AG20" s="21"/>
      <c r="AH20" s="21"/>
      <c r="AI20" s="21"/>
      <c r="AJ20" s="21"/>
      <c r="AK20" s="21"/>
      <c r="AL20" s="21">
        <v>1</v>
      </c>
      <c r="AM20" s="43"/>
      <c r="AN20" s="4">
        <f t="shared" si="1"/>
        <v>0</v>
      </c>
      <c r="AO20" s="4">
        <f t="shared" si="2"/>
        <v>0</v>
      </c>
      <c r="AP20" s="4">
        <f t="shared" si="3"/>
        <v>0</v>
      </c>
      <c r="AQ20" s="4" t="str">
        <f t="shared" si="4"/>
        <v>T</v>
      </c>
      <c r="AR20" s="4">
        <f t="shared" si="5"/>
        <v>0</v>
      </c>
      <c r="AS20" s="4">
        <f t="shared" si="6"/>
        <v>0</v>
      </c>
      <c r="AT20" s="4">
        <f t="shared" si="7"/>
        <v>0</v>
      </c>
      <c r="AU20" s="4">
        <f t="shared" si="8"/>
        <v>0</v>
      </c>
      <c r="AV20" s="4" t="str">
        <f t="shared" si="12"/>
        <v>昆山市开发区金鑫建材经营部</v>
      </c>
    </row>
    <row r="21" spans="1:48" s="4" customFormat="1" ht="15" customHeight="1">
      <c r="A21" s="20"/>
      <c r="B21" s="21"/>
      <c r="C21" s="21"/>
      <c r="D21" s="21"/>
      <c r="E21" s="21"/>
      <c r="F21" s="21"/>
      <c r="G21" s="21"/>
      <c r="H21" s="21"/>
      <c r="I21" s="21"/>
      <c r="J21" s="21"/>
      <c r="K21" s="21">
        <f t="shared" si="11"/>
        <v>0</v>
      </c>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43"/>
      <c r="AN21" s="4">
        <f t="shared" si="1"/>
        <v>0</v>
      </c>
      <c r="AO21" s="4">
        <f t="shared" si="2"/>
        <v>0</v>
      </c>
      <c r="AP21" s="4">
        <f t="shared" si="3"/>
        <v>0</v>
      </c>
      <c r="AQ21" s="4" t="str">
        <f t="shared" si="4"/>
        <v>T</v>
      </c>
      <c r="AR21" s="4">
        <f t="shared" si="5"/>
        <v>0</v>
      </c>
      <c r="AS21" s="4">
        <f t="shared" si="6"/>
        <v>0</v>
      </c>
      <c r="AT21" s="4">
        <f t="shared" si="7"/>
        <v>0</v>
      </c>
      <c r="AU21" s="4">
        <f t="shared" si="8"/>
        <v>0</v>
      </c>
      <c r="AV21" s="4" t="str">
        <f t="shared" si="12"/>
        <v/>
      </c>
    </row>
    <row r="22" spans="1:48" s="4" customFormat="1" ht="15" customHeight="1">
      <c r="A22" s="20"/>
      <c r="B22" s="21"/>
      <c r="C22" s="21"/>
      <c r="D22" s="21"/>
      <c r="E22" s="21"/>
      <c r="F22" s="21"/>
      <c r="G22" s="21"/>
      <c r="H22" s="21"/>
      <c r="I22" s="21"/>
      <c r="J22" s="21"/>
      <c r="K22" s="21">
        <f t="shared" si="11"/>
        <v>0</v>
      </c>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43"/>
      <c r="AN22" s="4">
        <f t="shared" si="1"/>
        <v>0</v>
      </c>
      <c r="AO22" s="4">
        <f t="shared" si="2"/>
        <v>0</v>
      </c>
      <c r="AP22" s="4">
        <f t="shared" si="3"/>
        <v>0</v>
      </c>
      <c r="AQ22" s="4" t="str">
        <f t="shared" si="4"/>
        <v>T</v>
      </c>
      <c r="AR22" s="4">
        <f t="shared" si="5"/>
        <v>0</v>
      </c>
      <c r="AS22" s="4">
        <f t="shared" si="6"/>
        <v>0</v>
      </c>
      <c r="AT22" s="4">
        <f t="shared" si="7"/>
        <v>0</v>
      </c>
      <c r="AU22" s="4">
        <f t="shared" si="8"/>
        <v>0</v>
      </c>
    </row>
    <row r="23" spans="1:48" s="2" customFormat="1" ht="15" hidden="1" customHeight="1">
      <c r="A23" s="11"/>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42"/>
    </row>
    <row r="24" spans="1:48" s="3" customFormat="1" ht="15" hidden="1" customHeight="1">
      <c r="A24" s="142" t="s">
        <v>187</v>
      </c>
      <c r="B24" s="143"/>
      <c r="C24" s="18">
        <f t="shared" ref="C24:F24" si="13">SUM(C25:C26)</f>
        <v>0</v>
      </c>
      <c r="D24" s="18">
        <f t="shared" si="13"/>
        <v>0</v>
      </c>
      <c r="E24" s="18">
        <f t="shared" si="13"/>
        <v>0</v>
      </c>
      <c r="F24" s="18">
        <f t="shared" si="13"/>
        <v>0</v>
      </c>
      <c r="G24" s="18"/>
      <c r="H24" s="18">
        <f t="shared" ref="H24:AH24" si="14">SUM(H25:H26)</f>
        <v>0</v>
      </c>
      <c r="I24" s="18"/>
      <c r="J24" s="18">
        <f t="shared" si="14"/>
        <v>0</v>
      </c>
      <c r="K24" s="18">
        <f t="shared" si="14"/>
        <v>0</v>
      </c>
      <c r="L24" s="18">
        <f t="shared" si="14"/>
        <v>0</v>
      </c>
      <c r="M24" s="18">
        <f t="shared" si="14"/>
        <v>0</v>
      </c>
      <c r="N24" s="18">
        <f t="shared" si="14"/>
        <v>0</v>
      </c>
      <c r="O24" s="18">
        <f t="shared" si="14"/>
        <v>0</v>
      </c>
      <c r="P24" s="18">
        <f t="shared" si="14"/>
        <v>0</v>
      </c>
      <c r="Q24" s="18">
        <f t="shared" si="14"/>
        <v>0</v>
      </c>
      <c r="R24" s="18">
        <f t="shared" si="14"/>
        <v>0</v>
      </c>
      <c r="S24" s="18">
        <f t="shared" si="14"/>
        <v>0</v>
      </c>
      <c r="T24" s="18">
        <f t="shared" si="14"/>
        <v>0</v>
      </c>
      <c r="U24" s="18">
        <f t="shared" si="14"/>
        <v>0</v>
      </c>
      <c r="V24" s="18">
        <f t="shared" si="14"/>
        <v>0</v>
      </c>
      <c r="W24" s="18">
        <f t="shared" si="14"/>
        <v>0</v>
      </c>
      <c r="X24" s="18">
        <f t="shared" si="14"/>
        <v>0</v>
      </c>
      <c r="Y24" s="18">
        <f t="shared" si="14"/>
        <v>0</v>
      </c>
      <c r="Z24" s="18">
        <f t="shared" si="14"/>
        <v>0</v>
      </c>
      <c r="AA24" s="18">
        <f t="shared" si="14"/>
        <v>0</v>
      </c>
      <c r="AB24" s="18">
        <f t="shared" si="14"/>
        <v>0</v>
      </c>
      <c r="AC24" s="18">
        <f t="shared" si="14"/>
        <v>0</v>
      </c>
      <c r="AD24" s="18">
        <f t="shared" si="14"/>
        <v>0</v>
      </c>
      <c r="AE24" s="18">
        <f t="shared" si="14"/>
        <v>0</v>
      </c>
      <c r="AF24" s="18">
        <f t="shared" si="14"/>
        <v>0</v>
      </c>
      <c r="AG24" s="18">
        <f t="shared" si="14"/>
        <v>0</v>
      </c>
      <c r="AH24" s="18">
        <f t="shared" si="14"/>
        <v>0</v>
      </c>
      <c r="AI24" s="18"/>
      <c r="AJ24" s="18"/>
      <c r="AK24" s="18">
        <f>SUM(AK25:AK26)</f>
        <v>0</v>
      </c>
      <c r="AL24" s="18">
        <f>SUM(AL25:AL26)</f>
        <v>0</v>
      </c>
      <c r="AM24" s="41"/>
    </row>
    <row r="25" spans="1:48" s="2" customFormat="1" ht="15" hidden="1" customHeight="1">
      <c r="A25" s="11">
        <v>1</v>
      </c>
      <c r="B25" s="19" t="s">
        <v>188</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42"/>
    </row>
    <row r="26" spans="1:48" s="2" customFormat="1" ht="15" hidden="1" customHeight="1">
      <c r="A26" s="11">
        <v>2</v>
      </c>
      <c r="B26" s="19" t="s">
        <v>188</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42"/>
    </row>
    <row r="27" spans="1:48" s="3" customFormat="1" ht="15" customHeight="1">
      <c r="A27" s="142" t="s">
        <v>189</v>
      </c>
      <c r="B27" s="143"/>
      <c r="C27" s="18">
        <f t="shared" ref="C27:F27" si="15">SUM(C28:C30)</f>
        <v>0</v>
      </c>
      <c r="D27" s="18">
        <f t="shared" si="15"/>
        <v>1</v>
      </c>
      <c r="E27" s="18">
        <f t="shared" si="15"/>
        <v>0</v>
      </c>
      <c r="F27" s="18">
        <f t="shared" si="15"/>
        <v>498960</v>
      </c>
      <c r="G27" s="18"/>
      <c r="H27" s="18">
        <f t="shared" ref="H27:AH27" si="16">SUM(H28:H30)</f>
        <v>0</v>
      </c>
      <c r="I27" s="18">
        <f t="shared" si="16"/>
        <v>498960</v>
      </c>
      <c r="J27" s="18">
        <f t="shared" si="16"/>
        <v>0</v>
      </c>
      <c r="K27" s="18">
        <f t="shared" si="16"/>
        <v>0</v>
      </c>
      <c r="L27" s="18">
        <f t="shared" si="16"/>
        <v>0</v>
      </c>
      <c r="M27" s="18">
        <f t="shared" si="16"/>
        <v>0</v>
      </c>
      <c r="N27" s="18">
        <f t="shared" si="16"/>
        <v>0</v>
      </c>
      <c r="O27" s="18">
        <f t="shared" si="16"/>
        <v>0</v>
      </c>
      <c r="P27" s="18">
        <f t="shared" si="16"/>
        <v>0</v>
      </c>
      <c r="Q27" s="18">
        <f t="shared" si="16"/>
        <v>0</v>
      </c>
      <c r="R27" s="18">
        <f t="shared" si="16"/>
        <v>0</v>
      </c>
      <c r="S27" s="18">
        <f t="shared" si="16"/>
        <v>0</v>
      </c>
      <c r="T27" s="18">
        <f t="shared" si="16"/>
        <v>0</v>
      </c>
      <c r="U27" s="18">
        <f t="shared" si="16"/>
        <v>0</v>
      </c>
      <c r="V27" s="18">
        <f t="shared" si="16"/>
        <v>0</v>
      </c>
      <c r="W27" s="18">
        <f t="shared" si="16"/>
        <v>1</v>
      </c>
      <c r="X27" s="18">
        <f t="shared" si="16"/>
        <v>0</v>
      </c>
      <c r="Y27" s="18">
        <f t="shared" si="16"/>
        <v>0</v>
      </c>
      <c r="Z27" s="18">
        <f t="shared" si="16"/>
        <v>0</v>
      </c>
      <c r="AA27" s="18">
        <f t="shared" si="16"/>
        <v>0</v>
      </c>
      <c r="AB27" s="18">
        <f t="shared" si="16"/>
        <v>0</v>
      </c>
      <c r="AC27" s="18">
        <f t="shared" si="16"/>
        <v>0</v>
      </c>
      <c r="AD27" s="18">
        <f t="shared" si="16"/>
        <v>0</v>
      </c>
      <c r="AE27" s="18">
        <f t="shared" si="16"/>
        <v>0</v>
      </c>
      <c r="AF27" s="18">
        <f t="shared" si="16"/>
        <v>0</v>
      </c>
      <c r="AG27" s="18">
        <f t="shared" si="16"/>
        <v>0</v>
      </c>
      <c r="AH27" s="18">
        <f t="shared" si="16"/>
        <v>0</v>
      </c>
      <c r="AI27" s="18"/>
      <c r="AJ27" s="18"/>
      <c r="AK27" s="18">
        <f>SUM(AK28:AK30)</f>
        <v>1</v>
      </c>
      <c r="AL27" s="18">
        <f>SUM(AL28:AL30)</f>
        <v>0</v>
      </c>
      <c r="AM27" s="41"/>
    </row>
    <row r="28" spans="1:48" s="4" customFormat="1" ht="15" customHeight="1">
      <c r="A28" s="20">
        <v>1</v>
      </c>
      <c r="B28" s="22" t="s">
        <v>190</v>
      </c>
      <c r="C28" s="21" t="s">
        <v>191</v>
      </c>
      <c r="D28" s="21">
        <v>1</v>
      </c>
      <c r="E28" s="21"/>
      <c r="F28" s="21">
        <v>498960</v>
      </c>
      <c r="G28" s="21"/>
      <c r="H28" s="21"/>
      <c r="I28" s="21">
        <v>498960</v>
      </c>
      <c r="J28" s="21"/>
      <c r="K28" s="21">
        <f>E28+F28+G28-H28-I28</f>
        <v>0</v>
      </c>
      <c r="L28" s="21"/>
      <c r="M28" s="21">
        <v>0</v>
      </c>
      <c r="N28" s="21"/>
      <c r="O28" s="21"/>
      <c r="P28" s="21"/>
      <c r="Q28" s="21"/>
      <c r="R28" s="21"/>
      <c r="S28" s="21"/>
      <c r="T28" s="21"/>
      <c r="U28" s="21"/>
      <c r="V28" s="21"/>
      <c r="W28" s="21">
        <v>1</v>
      </c>
      <c r="X28" s="21"/>
      <c r="Y28" s="21"/>
      <c r="Z28" s="21"/>
      <c r="AA28" s="21"/>
      <c r="AB28" s="21"/>
      <c r="AC28" s="21"/>
      <c r="AD28" s="21"/>
      <c r="AE28" s="21"/>
      <c r="AF28" s="21"/>
      <c r="AG28" s="21"/>
      <c r="AH28" s="21"/>
      <c r="AI28" s="21"/>
      <c r="AJ28" s="21"/>
      <c r="AK28" s="21">
        <v>1</v>
      </c>
      <c r="AL28" s="21"/>
      <c r="AM28" s="43"/>
      <c r="AN28" s="4">
        <f>D28-V28-W28</f>
        <v>0</v>
      </c>
      <c r="AO28" s="4">
        <f>D28-AK28-AL28</f>
        <v>0</v>
      </c>
      <c r="AP28" s="4">
        <f>K28-E28-F28+H28</f>
        <v>-498960</v>
      </c>
      <c r="AQ28" s="4" t="str">
        <f>IF(H28&gt;=J28,"T","F")</f>
        <v>T</v>
      </c>
      <c r="AR28" s="4">
        <f>K28-L28-M28</f>
        <v>0</v>
      </c>
      <c r="AS28" s="4">
        <f>K28-SUM(O28:U28)</f>
        <v>0</v>
      </c>
      <c r="AT28" s="4">
        <f>V28-X28-Y28</f>
        <v>0</v>
      </c>
      <c r="AU28" s="4">
        <f>V28-SUM(Z28:AH28)</f>
        <v>0</v>
      </c>
    </row>
    <row r="29" spans="1:48" s="4" customFormat="1" ht="15" customHeight="1">
      <c r="A29" s="20"/>
      <c r="B29" s="22"/>
      <c r="C29" s="21"/>
      <c r="D29" s="21"/>
      <c r="E29" s="21"/>
      <c r="F29" s="21"/>
      <c r="G29" s="21"/>
      <c r="H29" s="21"/>
      <c r="I29" s="21"/>
      <c r="J29" s="21"/>
      <c r="K29" s="21">
        <f>E29+F29+G29-H29-I29</f>
        <v>0</v>
      </c>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43"/>
      <c r="AN29" s="4">
        <f>D29-V29-W29</f>
        <v>0</v>
      </c>
      <c r="AO29" s="4">
        <f>D29-AK29-AL29</f>
        <v>0</v>
      </c>
      <c r="AP29" s="4">
        <f>K29-E29-F29+H29</f>
        <v>0</v>
      </c>
      <c r="AQ29" s="4" t="str">
        <f>IF(H29&gt;=J29,"T","F")</f>
        <v>T</v>
      </c>
      <c r="AR29" s="4">
        <f>K29-L29-M29</f>
        <v>0</v>
      </c>
      <c r="AS29" s="4">
        <f>K29-SUM(O29:U29)</f>
        <v>0</v>
      </c>
      <c r="AT29" s="4">
        <f>V29-X29-Y29</f>
        <v>0</v>
      </c>
      <c r="AU29" s="4">
        <f>V29-SUM(Z29:AH29)</f>
        <v>0</v>
      </c>
    </row>
    <row r="30" spans="1:48" s="2" customFormat="1" ht="15" hidden="1" customHeight="1">
      <c r="A30" s="11"/>
      <c r="B30" s="19"/>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42"/>
    </row>
    <row r="31" spans="1:48" s="3" customFormat="1" ht="15" hidden="1" customHeight="1">
      <c r="A31" s="142" t="s">
        <v>193</v>
      </c>
      <c r="B31" s="143"/>
      <c r="C31" s="18">
        <f t="shared" ref="C31:F31" si="17">SUM(C32:C33)</f>
        <v>0</v>
      </c>
      <c r="D31" s="18">
        <f t="shared" si="17"/>
        <v>0</v>
      </c>
      <c r="E31" s="18">
        <f t="shared" si="17"/>
        <v>0</v>
      </c>
      <c r="F31" s="18">
        <f t="shared" si="17"/>
        <v>0</v>
      </c>
      <c r="G31" s="18"/>
      <c r="H31" s="18">
        <f t="shared" ref="H31:AH31" si="18">SUM(H32:H33)</f>
        <v>0</v>
      </c>
      <c r="I31" s="18"/>
      <c r="J31" s="18">
        <f t="shared" si="18"/>
        <v>0</v>
      </c>
      <c r="K31" s="18">
        <f t="shared" si="18"/>
        <v>0</v>
      </c>
      <c r="L31" s="18">
        <f t="shared" si="18"/>
        <v>0</v>
      </c>
      <c r="M31" s="18">
        <f t="shared" si="18"/>
        <v>0</v>
      </c>
      <c r="N31" s="18">
        <f t="shared" si="18"/>
        <v>0</v>
      </c>
      <c r="O31" s="18">
        <f t="shared" si="18"/>
        <v>0</v>
      </c>
      <c r="P31" s="18">
        <f t="shared" si="18"/>
        <v>0</v>
      </c>
      <c r="Q31" s="18">
        <f t="shared" si="18"/>
        <v>0</v>
      </c>
      <c r="R31" s="18">
        <f t="shared" si="18"/>
        <v>0</v>
      </c>
      <c r="S31" s="18">
        <f t="shared" si="18"/>
        <v>0</v>
      </c>
      <c r="T31" s="18">
        <f t="shared" si="18"/>
        <v>0</v>
      </c>
      <c r="U31" s="18">
        <f t="shared" si="18"/>
        <v>0</v>
      </c>
      <c r="V31" s="18">
        <f t="shared" si="18"/>
        <v>0</v>
      </c>
      <c r="W31" s="18">
        <f t="shared" si="18"/>
        <v>0</v>
      </c>
      <c r="X31" s="18">
        <f t="shared" si="18"/>
        <v>0</v>
      </c>
      <c r="Y31" s="18">
        <f t="shared" si="18"/>
        <v>0</v>
      </c>
      <c r="Z31" s="18">
        <f t="shared" si="18"/>
        <v>0</v>
      </c>
      <c r="AA31" s="18">
        <f t="shared" si="18"/>
        <v>0</v>
      </c>
      <c r="AB31" s="18">
        <f t="shared" si="18"/>
        <v>0</v>
      </c>
      <c r="AC31" s="18">
        <f t="shared" si="18"/>
        <v>0</v>
      </c>
      <c r="AD31" s="18">
        <f t="shared" si="18"/>
        <v>0</v>
      </c>
      <c r="AE31" s="18">
        <f t="shared" si="18"/>
        <v>0</v>
      </c>
      <c r="AF31" s="18">
        <f t="shared" si="18"/>
        <v>0</v>
      </c>
      <c r="AG31" s="18">
        <f t="shared" si="18"/>
        <v>0</v>
      </c>
      <c r="AH31" s="18">
        <f t="shared" si="18"/>
        <v>0</v>
      </c>
      <c r="AI31" s="18"/>
      <c r="AJ31" s="18"/>
      <c r="AK31" s="18">
        <f>SUM(AK32:AK33)</f>
        <v>0</v>
      </c>
      <c r="AL31" s="18">
        <f>SUM(AL32:AL33)</f>
        <v>0</v>
      </c>
      <c r="AM31" s="41"/>
    </row>
    <row r="32" spans="1:48" s="2" customFormat="1" ht="15" hidden="1" customHeight="1">
      <c r="A32" s="11">
        <v>1</v>
      </c>
      <c r="B32" s="19" t="s">
        <v>194</v>
      </c>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42"/>
    </row>
    <row r="33" spans="1:39" s="2" customFormat="1" ht="15" hidden="1" customHeight="1">
      <c r="A33" s="11">
        <v>2</v>
      </c>
      <c r="B33" s="19" t="s">
        <v>194</v>
      </c>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42"/>
    </row>
    <row r="34" spans="1:39" s="3" customFormat="1" ht="15" hidden="1" customHeight="1">
      <c r="A34" s="142" t="s">
        <v>195</v>
      </c>
      <c r="B34" s="143"/>
      <c r="C34" s="18">
        <f t="shared" ref="C34:AH34" si="19">SUM(C35:C37)</f>
        <v>0</v>
      </c>
      <c r="D34" s="18">
        <f t="shared" si="19"/>
        <v>0</v>
      </c>
      <c r="E34" s="18">
        <f t="shared" si="19"/>
        <v>0</v>
      </c>
      <c r="F34" s="18">
        <f t="shared" si="19"/>
        <v>0</v>
      </c>
      <c r="G34" s="18">
        <f t="shared" si="19"/>
        <v>0</v>
      </c>
      <c r="H34" s="18">
        <f t="shared" si="19"/>
        <v>0</v>
      </c>
      <c r="I34" s="18">
        <f t="shared" si="19"/>
        <v>0</v>
      </c>
      <c r="J34" s="18">
        <f t="shared" si="19"/>
        <v>0</v>
      </c>
      <c r="K34" s="18">
        <f t="shared" si="19"/>
        <v>0</v>
      </c>
      <c r="L34" s="18">
        <f t="shared" si="19"/>
        <v>0</v>
      </c>
      <c r="M34" s="18">
        <f t="shared" si="19"/>
        <v>0</v>
      </c>
      <c r="N34" s="18">
        <f t="shared" si="19"/>
        <v>0</v>
      </c>
      <c r="O34" s="18">
        <f t="shared" si="19"/>
        <v>0</v>
      </c>
      <c r="P34" s="18">
        <f t="shared" si="19"/>
        <v>0</v>
      </c>
      <c r="Q34" s="18">
        <f t="shared" si="19"/>
        <v>0</v>
      </c>
      <c r="R34" s="18">
        <f t="shared" si="19"/>
        <v>0</v>
      </c>
      <c r="S34" s="18">
        <f t="shared" si="19"/>
        <v>0</v>
      </c>
      <c r="T34" s="18">
        <f t="shared" si="19"/>
        <v>0</v>
      </c>
      <c r="U34" s="18">
        <f t="shared" si="19"/>
        <v>0</v>
      </c>
      <c r="V34" s="18">
        <f t="shared" si="19"/>
        <v>0</v>
      </c>
      <c r="W34" s="18">
        <f t="shared" si="19"/>
        <v>0</v>
      </c>
      <c r="X34" s="18">
        <f t="shared" si="19"/>
        <v>0</v>
      </c>
      <c r="Y34" s="18">
        <f t="shared" si="19"/>
        <v>0</v>
      </c>
      <c r="Z34" s="18">
        <f t="shared" si="19"/>
        <v>0</v>
      </c>
      <c r="AA34" s="18">
        <f t="shared" si="19"/>
        <v>0</v>
      </c>
      <c r="AB34" s="18">
        <f t="shared" si="19"/>
        <v>0</v>
      </c>
      <c r="AC34" s="18">
        <f t="shared" si="19"/>
        <v>0</v>
      </c>
      <c r="AD34" s="18">
        <f t="shared" si="19"/>
        <v>0</v>
      </c>
      <c r="AE34" s="18">
        <f t="shared" si="19"/>
        <v>0</v>
      </c>
      <c r="AF34" s="18">
        <f t="shared" si="19"/>
        <v>0</v>
      </c>
      <c r="AG34" s="18">
        <f t="shared" si="19"/>
        <v>0</v>
      </c>
      <c r="AH34" s="18">
        <f t="shared" si="19"/>
        <v>0</v>
      </c>
      <c r="AI34" s="18"/>
      <c r="AJ34" s="18"/>
      <c r="AK34" s="18">
        <f>SUM(AK35:AK37)</f>
        <v>0</v>
      </c>
      <c r="AL34" s="18">
        <f>SUM(AL35:AL37)</f>
        <v>0</v>
      </c>
      <c r="AM34" s="41"/>
    </row>
    <row r="35" spans="1:39" s="4" customFormat="1" ht="15" hidden="1" customHeight="1">
      <c r="A35" s="20"/>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43"/>
    </row>
    <row r="36" spans="1:39" s="4" customFormat="1" ht="15" hidden="1" customHeight="1">
      <c r="A36" s="20"/>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43"/>
    </row>
    <row r="37" spans="1:39" s="2" customFormat="1" ht="15" hidden="1" customHeight="1">
      <c r="A37" s="11"/>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42"/>
    </row>
    <row r="38" spans="1:39" s="3" customFormat="1" ht="15" hidden="1" customHeight="1">
      <c r="A38" s="142" t="s">
        <v>196</v>
      </c>
      <c r="B38" s="143"/>
      <c r="C38" s="18">
        <f t="shared" ref="C38:AH38" si="20">SUM(C39:C41)</f>
        <v>0</v>
      </c>
      <c r="D38" s="18">
        <f t="shared" si="20"/>
        <v>0</v>
      </c>
      <c r="E38" s="18">
        <f t="shared" si="20"/>
        <v>0</v>
      </c>
      <c r="F38" s="18">
        <f t="shared" si="20"/>
        <v>0</v>
      </c>
      <c r="G38" s="18">
        <f t="shared" si="20"/>
        <v>0</v>
      </c>
      <c r="H38" s="18">
        <f t="shared" si="20"/>
        <v>0</v>
      </c>
      <c r="I38" s="18">
        <f t="shared" si="20"/>
        <v>0</v>
      </c>
      <c r="J38" s="18">
        <f t="shared" si="20"/>
        <v>0</v>
      </c>
      <c r="K38" s="18">
        <f t="shared" si="20"/>
        <v>0</v>
      </c>
      <c r="L38" s="18">
        <f t="shared" si="20"/>
        <v>0</v>
      </c>
      <c r="M38" s="18">
        <f t="shared" si="20"/>
        <v>0</v>
      </c>
      <c r="N38" s="18">
        <f t="shared" si="20"/>
        <v>0</v>
      </c>
      <c r="O38" s="18">
        <f t="shared" si="20"/>
        <v>0</v>
      </c>
      <c r="P38" s="18">
        <f t="shared" si="20"/>
        <v>0</v>
      </c>
      <c r="Q38" s="18">
        <f t="shared" si="20"/>
        <v>0</v>
      </c>
      <c r="R38" s="18">
        <f t="shared" si="20"/>
        <v>0</v>
      </c>
      <c r="S38" s="18">
        <f t="shared" si="20"/>
        <v>0</v>
      </c>
      <c r="T38" s="18">
        <f t="shared" si="20"/>
        <v>0</v>
      </c>
      <c r="U38" s="18">
        <f t="shared" si="20"/>
        <v>0</v>
      </c>
      <c r="V38" s="18">
        <f t="shared" si="20"/>
        <v>0</v>
      </c>
      <c r="W38" s="18">
        <f t="shared" si="20"/>
        <v>0</v>
      </c>
      <c r="X38" s="18">
        <f t="shared" si="20"/>
        <v>0</v>
      </c>
      <c r="Y38" s="18">
        <f t="shared" si="20"/>
        <v>0</v>
      </c>
      <c r="Z38" s="18">
        <f t="shared" si="20"/>
        <v>0</v>
      </c>
      <c r="AA38" s="18">
        <f t="shared" si="20"/>
        <v>0</v>
      </c>
      <c r="AB38" s="18">
        <f t="shared" si="20"/>
        <v>0</v>
      </c>
      <c r="AC38" s="18">
        <f t="shared" si="20"/>
        <v>0</v>
      </c>
      <c r="AD38" s="18">
        <f t="shared" si="20"/>
        <v>0</v>
      </c>
      <c r="AE38" s="18">
        <f t="shared" si="20"/>
        <v>0</v>
      </c>
      <c r="AF38" s="18">
        <f t="shared" si="20"/>
        <v>0</v>
      </c>
      <c r="AG38" s="18">
        <f t="shared" si="20"/>
        <v>0</v>
      </c>
      <c r="AH38" s="18">
        <f t="shared" si="20"/>
        <v>0</v>
      </c>
      <c r="AI38" s="18"/>
      <c r="AJ38" s="18"/>
      <c r="AK38" s="18">
        <f>SUM(AK39:AK41)</f>
        <v>0</v>
      </c>
      <c r="AL38" s="18">
        <f>SUM(AL39:AL41)</f>
        <v>0</v>
      </c>
      <c r="AM38" s="41"/>
    </row>
    <row r="39" spans="1:39" s="4" customFormat="1" ht="15" hidden="1" customHeight="1">
      <c r="A39" s="20"/>
      <c r="B39" s="22"/>
      <c r="C39" s="21"/>
      <c r="D39" s="21"/>
      <c r="E39" s="21"/>
      <c r="F39" s="23"/>
      <c r="G39" s="23"/>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44"/>
    </row>
    <row r="40" spans="1:39" s="4" customFormat="1" ht="15" hidden="1" customHeight="1">
      <c r="A40" s="20"/>
      <c r="B40" s="24"/>
      <c r="C40" s="25"/>
      <c r="D40" s="23"/>
      <c r="E40" s="21"/>
      <c r="F40" s="23"/>
      <c r="G40" s="23"/>
      <c r="H40" s="23"/>
      <c r="I40" s="23"/>
      <c r="J40" s="23"/>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3"/>
      <c r="AM40" s="45"/>
    </row>
    <row r="41" spans="1:39" s="2" customFormat="1" ht="15" hidden="1" customHeight="1">
      <c r="A41" s="26"/>
      <c r="B41" s="27"/>
      <c r="C41" s="28"/>
      <c r="D41" s="28"/>
      <c r="E41" s="28"/>
      <c r="F41" s="28"/>
      <c r="G41" s="28"/>
      <c r="H41" s="28"/>
      <c r="I41" s="28"/>
      <c r="J41" s="28"/>
      <c r="K41" s="12"/>
      <c r="L41" s="28"/>
      <c r="M41" s="28"/>
      <c r="N41" s="28"/>
      <c r="O41" s="28"/>
      <c r="P41" s="28"/>
      <c r="Q41" s="28"/>
      <c r="R41" s="28"/>
      <c r="S41" s="28"/>
      <c r="T41" s="28"/>
      <c r="U41" s="36"/>
      <c r="V41" s="28"/>
      <c r="W41" s="28"/>
      <c r="X41" s="28"/>
      <c r="Y41" s="28"/>
      <c r="Z41" s="28"/>
      <c r="AA41" s="28"/>
      <c r="AB41" s="28"/>
      <c r="AC41" s="28"/>
      <c r="AD41" s="28"/>
      <c r="AE41" s="38"/>
      <c r="AF41" s="38"/>
      <c r="AG41" s="38"/>
      <c r="AH41" s="38"/>
      <c r="AI41" s="38"/>
      <c r="AJ41" s="38"/>
      <c r="AK41" s="28"/>
      <c r="AL41" s="28"/>
      <c r="AM41" s="46"/>
    </row>
    <row r="42" spans="1:39" s="2" customFormat="1" ht="49.15" customHeight="1">
      <c r="A42" s="156" t="s">
        <v>249</v>
      </c>
      <c r="B42" s="116"/>
      <c r="C42" s="173"/>
      <c r="D42" s="174"/>
      <c r="E42" s="174"/>
      <c r="F42" s="174"/>
      <c r="G42" s="174"/>
      <c r="H42" s="174"/>
      <c r="I42" s="174"/>
      <c r="J42" s="174"/>
      <c r="K42" s="175"/>
      <c r="L42" s="116" t="s">
        <v>250</v>
      </c>
      <c r="M42" s="116"/>
      <c r="N42" s="138"/>
      <c r="O42" s="138"/>
      <c r="P42" s="138"/>
      <c r="Q42" s="138"/>
      <c r="R42" s="138"/>
      <c r="S42" s="138"/>
      <c r="T42" s="138" t="s">
        <v>251</v>
      </c>
      <c r="U42" s="138"/>
      <c r="V42" s="138"/>
      <c r="W42" s="138"/>
      <c r="X42" s="138"/>
      <c r="Y42" s="138"/>
      <c r="Z42" s="138"/>
      <c r="AA42" s="138"/>
      <c r="AB42" s="138"/>
      <c r="AC42" s="138"/>
      <c r="AD42" s="138"/>
      <c r="AE42" s="138"/>
      <c r="AF42" s="159" t="s">
        <v>199</v>
      </c>
      <c r="AG42" s="159"/>
      <c r="AH42" s="159"/>
      <c r="AI42" s="159"/>
      <c r="AJ42" s="159"/>
      <c r="AK42" s="159"/>
      <c r="AL42" s="159"/>
      <c r="AM42" s="160"/>
    </row>
    <row r="43" spans="1:39" s="2" customFormat="1" ht="27" customHeight="1">
      <c r="A43" s="157"/>
      <c r="B43" s="158"/>
      <c r="C43" s="176" t="s">
        <v>203</v>
      </c>
      <c r="D43" s="177"/>
      <c r="E43" s="177"/>
      <c r="F43" s="177"/>
      <c r="G43" s="177"/>
      <c r="H43" s="177"/>
      <c r="I43" s="177"/>
      <c r="J43" s="177"/>
      <c r="K43" s="178"/>
      <c r="L43" s="158"/>
      <c r="M43" s="158"/>
      <c r="N43" s="137" t="s">
        <v>252</v>
      </c>
      <c r="O43" s="137"/>
      <c r="P43" s="137"/>
      <c r="Q43" s="137"/>
      <c r="R43" s="137"/>
      <c r="S43" s="137"/>
      <c r="T43" s="139"/>
      <c r="U43" s="139"/>
      <c r="V43" s="139"/>
      <c r="W43" s="137" t="s">
        <v>252</v>
      </c>
      <c r="X43" s="137"/>
      <c r="Y43" s="137"/>
      <c r="Z43" s="137"/>
      <c r="AA43" s="137"/>
      <c r="AB43" s="137"/>
      <c r="AC43" s="137"/>
      <c r="AD43" s="137"/>
      <c r="AE43" s="137"/>
      <c r="AF43" s="161"/>
      <c r="AG43" s="161"/>
      <c r="AH43" s="161"/>
      <c r="AI43" s="161"/>
      <c r="AJ43" s="161"/>
      <c r="AK43" s="161"/>
      <c r="AL43" s="161"/>
      <c r="AM43" s="162"/>
    </row>
    <row r="44" spans="1:39" s="2" customFormat="1" ht="5.45" customHeight="1">
      <c r="A44" s="29"/>
      <c r="B44" s="29"/>
      <c r="C44" s="29"/>
    </row>
    <row r="45" spans="1:39" s="5" customFormat="1" ht="25.15" customHeight="1">
      <c r="A45" s="179" t="s">
        <v>205</v>
      </c>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row>
    <row r="46" spans="1:39" s="5" customFormat="1" ht="28.15" customHeight="1">
      <c r="A46" s="179" t="s">
        <v>287</v>
      </c>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row>
    <row r="47" spans="1:39" ht="24" customHeight="1">
      <c r="A47" s="179" t="s">
        <v>253</v>
      </c>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row>
    <row r="48" spans="1:39" ht="28.15" customHeight="1">
      <c r="A48" s="180" t="s">
        <v>286</v>
      </c>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row>
  </sheetData>
  <sheetProtection formatCells="0" formatColumns="0" formatRows="0" insertColumns="0" insertRows="0" deleteColumns="0" deleteRows="0" sort="0"/>
  <mergeCells count="57">
    <mergeCell ref="A1:AM1"/>
    <mergeCell ref="O2:V2"/>
    <mergeCell ref="V5:W5"/>
    <mergeCell ref="X5:Y5"/>
    <mergeCell ref="Z5:AH5"/>
    <mergeCell ref="M5:M6"/>
    <mergeCell ref="N3:N6"/>
    <mergeCell ref="O5:O6"/>
    <mergeCell ref="P5:P6"/>
    <mergeCell ref="Q5:Q6"/>
    <mergeCell ref="R5:R6"/>
    <mergeCell ref="S5:S6"/>
    <mergeCell ref="T5:T6"/>
    <mergeCell ref="U5:U6"/>
    <mergeCell ref="AI5:AI6"/>
    <mergeCell ref="AJ5:AJ6"/>
    <mergeCell ref="A27:B27"/>
    <mergeCell ref="A31:B31"/>
    <mergeCell ref="A34:B34"/>
    <mergeCell ref="A38:B38"/>
    <mergeCell ref="A7:B7"/>
    <mergeCell ref="A8:B8"/>
    <mergeCell ref="A9:B9"/>
    <mergeCell ref="A10:B10"/>
    <mergeCell ref="A13:B13"/>
    <mergeCell ref="A45:AM45"/>
    <mergeCell ref="A46:AM46"/>
    <mergeCell ref="A47:AM47"/>
    <mergeCell ref="A48:AM48"/>
    <mergeCell ref="A3:A6"/>
    <mergeCell ref="B3:B6"/>
    <mergeCell ref="C3:C6"/>
    <mergeCell ref="D3:D6"/>
    <mergeCell ref="E3:E6"/>
    <mergeCell ref="F3:F6"/>
    <mergeCell ref="G3:G6"/>
    <mergeCell ref="H3:H6"/>
    <mergeCell ref="I3:I6"/>
    <mergeCell ref="J3:J6"/>
    <mergeCell ref="K3:K6"/>
    <mergeCell ref="L5:L6"/>
    <mergeCell ref="AM3:AM6"/>
    <mergeCell ref="A42:B43"/>
    <mergeCell ref="L42:M43"/>
    <mergeCell ref="T42:V43"/>
    <mergeCell ref="AF42:AM43"/>
    <mergeCell ref="L3:M4"/>
    <mergeCell ref="O3:U4"/>
    <mergeCell ref="V3:AJ4"/>
    <mergeCell ref="AK3:AL5"/>
    <mergeCell ref="C42:K42"/>
    <mergeCell ref="N42:S42"/>
    <mergeCell ref="W42:AE42"/>
    <mergeCell ref="C43:K43"/>
    <mergeCell ref="N43:S43"/>
    <mergeCell ref="W43:AE43"/>
    <mergeCell ref="A24:B24"/>
  </mergeCells>
  <phoneticPr fontId="22" type="noConversion"/>
  <printOptions horizontalCentered="1" verticalCentered="1"/>
  <pageMargins left="7.8472222222222193E-2" right="0.118055555555556" top="0.23611111111111099" bottom="0.27500000000000002" header="0" footer="0"/>
  <pageSetup paperSize="9" scale="65" orientation="landscape" r:id="rId1"/>
  <headerFooter alignWithMargins="0">
    <oddFooter>&amp;C&amp;8第 &amp;P 页，共 &amp;N 页</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2</vt:i4>
      </vt:variant>
      <vt:variant>
        <vt:lpstr>命名范围</vt:lpstr>
      </vt:variant>
      <vt:variant>
        <vt:i4>4</vt:i4>
      </vt:variant>
    </vt:vector>
  </HeadingPairs>
  <TitlesOfParts>
    <vt:vector size="6" baseType="lpstr">
      <vt:lpstr>租赁清缴进度（村细）</vt:lpstr>
      <vt:lpstr>租赁欠缴清单（村细）</vt:lpstr>
      <vt:lpstr>'租赁欠缴清单（村细）'!Print_Area</vt:lpstr>
      <vt:lpstr>'租赁清缴进度（村细）'!Print_Area</vt:lpstr>
      <vt:lpstr>'租赁欠缴清单（村细）'!Print_Titles</vt:lpstr>
      <vt:lpstr>'租赁清缴进度（村细）'!Print_Titles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南京南大尚诚软件科技有限公司</dc:creator>
  <cp:lastModifiedBy>xtzj</cp:lastModifiedBy>
  <dcterms:created xsi:type="dcterms:W3CDTF">2020-03-19T07:55:00Z</dcterms:created>
  <dcterms:modified xsi:type="dcterms:W3CDTF">2020-04-30T01:44:24Z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