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3"/>
  </bookViews>
  <sheets>
    <sheet name="对照表" sheetId="1" r:id="rId1"/>
    <sheet name="村委会与社区资金收入镇汇总表及村填写" sheetId="2" r:id="rId2"/>
    <sheet name="村委会与社区资金支出镇汇总表及村填写" sheetId="3" r:id="rId3"/>
    <sheet name="收入决算镇汇总" sheetId="4" r:id="rId4"/>
    <sheet name="支出决算镇汇总" sheetId="5" r:id="rId5"/>
  </sheets>
  <definedNames>
    <definedName name="_xlnm.Print_Titles" localSheetId="2">村委会与社区资金支出镇汇总表及村填写!$1:$4</definedName>
    <definedName name="_xlnm.Print_Titles" localSheetId="1">村委会与社区资金收入镇汇总表及村填写!$1:$4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tc={0FCEC2F3-C2A0-4E0F-95D1-B8D122638B51}</author>
    <author>tc={93E28618-84CD-4616-B6DD-F64C5BCC7FC9}</author>
    <author>tc={E6EDB2FA-3381-41A4-9957-43FFD4A2C95D}</author>
    <author>tc={1DEA5105-A73B-4B8E-A7D4-2B78251ADF0B}</author>
    <author>tc={EFA49F98-35D3-4803-912B-42052AE1E1EC}</author>
    <author>tc={EA93E273-1BE7-4E06-9D52-DB79435C9333}</author>
    <author>tc={11299E96-EED0-4C94-A007-CC2CFD2F8655}</author>
    <author>tc={78E7A70E-7133-47CF-88A1-63C0B1AAB972}</author>
  </authors>
  <commentList>
    <comment ref="C35" authorId="0">
      <text>
        <r>
          <rPr>
            <sz val="10"/>
            <rFont val="宋体"/>
            <charset val="134"/>
          </rPr>
          <t xml:space="preserve">包括资产清理收入、债务核销收入等
</t>
        </r>
      </text>
    </comment>
    <comment ref="I42" authorId="1">
      <text>
        <r>
          <rPr>
            <sz val="10"/>
            <rFont val="宋体"/>
            <charset val="134"/>
          </rPr>
          <t xml:space="preserve">包括疫情防控、防汛防旱等
</t>
        </r>
      </text>
    </comment>
    <comment ref="I44" authorId="2">
      <text>
        <r>
          <rPr>
            <sz val="10"/>
            <rFont val="宋体"/>
            <charset val="134"/>
          </rPr>
          <t xml:space="preserve">包括联防联控、矛盾调解、信访维稳等
</t>
        </r>
      </text>
    </comment>
    <comment ref="C67" authorId="3">
      <text>
        <r>
          <rPr>
            <sz val="10"/>
            <rFont val="宋体"/>
            <charset val="134"/>
          </rPr>
          <t xml:space="preserve">报酬含基本报酬、考核报酬等
</t>
        </r>
      </text>
    </comment>
    <comment ref="C68" authorId="4">
      <text>
        <r>
          <rPr>
            <sz val="10"/>
            <rFont val="宋体"/>
            <charset val="134"/>
          </rPr>
          <t>报酬含基本报酬、考核报酬等</t>
        </r>
      </text>
    </comment>
    <comment ref="C69" authorId="5">
      <text>
        <r>
          <rPr>
            <sz val="10"/>
            <rFont val="宋体"/>
            <charset val="134"/>
          </rPr>
          <t>报酬含基本报酬、考核报酬等</t>
        </r>
      </text>
    </comment>
    <comment ref="C71" authorId="6">
      <text>
        <r>
          <rPr>
            <sz val="10"/>
            <rFont val="宋体"/>
            <charset val="134"/>
          </rPr>
          <t xml:space="preserve">包括通讯补贴、交通补贴等，以月、季、年发放的固定补贴。
</t>
        </r>
      </text>
    </comment>
    <comment ref="B84" authorId="7">
      <text>
        <r>
          <rPr>
            <sz val="10"/>
            <rFont val="宋体"/>
            <charset val="134"/>
          </rPr>
          <t xml:space="preserve">含：诉讼费/律师费 、审计费、聘请中介机构（专家）费、评估费等
</t>
        </r>
      </text>
    </comment>
  </commentList>
</comments>
</file>

<file path=xl/comments2.xml><?xml version="1.0" encoding="utf-8"?>
<comments xmlns="http://schemas.openxmlformats.org/spreadsheetml/2006/main">
  <authors>
    <author>tc={709FAF59-DAFC-44B3-983C-3F0C9B5CD56C}</author>
  </authors>
  <commentList>
    <comment ref="C35" authorId="0">
      <text>
        <r>
          <rPr>
            <sz val="10"/>
            <rFont val="宋体"/>
            <charset val="134"/>
          </rPr>
          <t xml:space="preserve">包括资产清理收入、债务核销收入等
</t>
        </r>
      </text>
    </comment>
  </commentList>
</comments>
</file>

<file path=xl/comments3.xml><?xml version="1.0" encoding="utf-8"?>
<comments xmlns="http://schemas.openxmlformats.org/spreadsheetml/2006/main">
  <authors>
    <author>tc={82463BEE-6A97-4FE1-B543-A2A1D6D17DEF}</author>
    <author>tc={573E84B3-300A-4500-A9BB-2853CD2E9656}</author>
    <author>tc={4B8224B5-ACD2-4E34-92AD-77DCFE42A0D7}</author>
    <author>tc={D68BBC94-FACC-4217-B16F-C89A9AB76A8F}</author>
    <author>tc={BAB034C7-7F15-436C-9833-50441EA18451}</author>
    <author>tc={4A6A3114-6A82-45DE-A415-8F834E05C9A8}</author>
    <author>tc={B4456FE8-2D27-4C18-A1CE-322F7CDA786A}</author>
  </authors>
  <commentList>
    <comment ref="K5" authorId="0">
      <text>
        <r>
          <rPr>
            <sz val="10"/>
            <rFont val="宋体"/>
            <charset val="134"/>
          </rPr>
          <t xml:space="preserve">包括疫情防控、防汛防旱等
</t>
        </r>
      </text>
    </comment>
    <comment ref="K7" authorId="1">
      <text>
        <r>
          <rPr>
            <sz val="10"/>
            <rFont val="宋体"/>
            <charset val="134"/>
          </rPr>
          <t xml:space="preserve">包括联防联控、矛盾调解、信访维稳等
</t>
        </r>
      </text>
    </comment>
    <comment ref="C30" authorId="2">
      <text>
        <r>
          <rPr>
            <sz val="10"/>
            <rFont val="宋体"/>
            <charset val="134"/>
          </rPr>
          <t xml:space="preserve">报酬含基本报酬、考核报酬等
</t>
        </r>
      </text>
    </comment>
    <comment ref="C31" authorId="3">
      <text>
        <r>
          <rPr>
            <sz val="10"/>
            <rFont val="宋体"/>
            <charset val="134"/>
          </rPr>
          <t>报酬含基本报酬、考核报酬等</t>
        </r>
      </text>
    </comment>
    <comment ref="C32" authorId="4">
      <text>
        <r>
          <rPr>
            <sz val="10"/>
            <rFont val="宋体"/>
            <charset val="134"/>
          </rPr>
          <t>报酬含基本报酬、考核报酬等</t>
        </r>
      </text>
    </comment>
    <comment ref="C34" authorId="5">
      <text>
        <r>
          <rPr>
            <sz val="10"/>
            <rFont val="宋体"/>
            <charset val="134"/>
          </rPr>
          <t xml:space="preserve">包括通讯补贴、交通补贴等，以月、季、年发放的固定补贴。
</t>
        </r>
      </text>
    </comment>
    <comment ref="B47" authorId="6">
      <text>
        <r>
          <rPr>
            <sz val="10"/>
            <rFont val="宋体"/>
            <charset val="134"/>
          </rPr>
          <t xml:space="preserve">含：诉讼费/律师费 、审计费、聘请中介机构（专家）费、评估费等
</t>
        </r>
      </text>
    </comment>
  </commentList>
</comments>
</file>

<file path=xl/comments4.xml><?xml version="1.0" encoding="utf-8"?>
<comments xmlns="http://schemas.openxmlformats.org/spreadsheetml/2006/main">
  <authors>
    <author>tc={0E1FA51C-36EB-4289-A2FC-5A31885A9550}</author>
    <author>tc={1CA4B6E6-ED0F-44C1-A716-32AC6111A75F}</author>
    <author>tc={21D27832-CF6A-4B4F-8294-CBD5A92EB47F}</author>
    <author>tc={D1F4FBC1-14B4-4DDC-BFF5-3E69EC5F7F93}</author>
    <author>tc={850542CE-7E72-432A-89B0-901EF3C1BF7E}</author>
    <author>tc={EB5018BB-6063-4279-8F7C-C2CB67746D8C}</author>
  </authors>
  <commentList>
    <comment ref="AR4" authorId="0">
      <text>
        <r>
          <rPr>
            <sz val="10"/>
            <rFont val="宋体"/>
            <charset val="134"/>
          </rPr>
          <t xml:space="preserve">含：诉讼费/律师费 、审计费、聘请中介机构（专家）费、评估费等
</t>
        </r>
      </text>
    </comment>
    <comment ref="BU4" authorId="1">
      <text>
        <r>
          <rPr>
            <sz val="10"/>
            <rFont val="宋体"/>
            <charset val="134"/>
          </rPr>
          <t xml:space="preserve">包括疫情防控、防汛防旱等
</t>
        </r>
      </text>
    </comment>
    <comment ref="BW4" authorId="2">
      <text>
        <r>
          <rPr>
            <sz val="10"/>
            <rFont val="宋体"/>
            <charset val="134"/>
          </rPr>
          <t xml:space="preserve">包括联防联控、矛盾调解、信访维稳等
</t>
        </r>
      </text>
    </comment>
    <comment ref="AB5" authorId="3">
      <text>
        <r>
          <rPr>
            <sz val="10"/>
            <rFont val="宋体"/>
            <charset val="134"/>
          </rPr>
          <t xml:space="preserve">报酬含基本报酬、考核报酬、等
</t>
        </r>
      </text>
    </comment>
    <comment ref="AC5" authorId="4">
      <text>
        <r>
          <rPr>
            <sz val="10"/>
            <rFont val="宋体"/>
            <charset val="134"/>
          </rPr>
          <t xml:space="preserve">报酬含基本报酬、考核报酬、等
</t>
        </r>
      </text>
    </comment>
    <comment ref="AE5" authorId="5">
      <text>
        <r>
          <rPr>
            <sz val="10"/>
            <rFont val="宋体"/>
            <charset val="134"/>
          </rPr>
          <t xml:space="preserve">包括通讯补贴、交通补贴等，以月、季、年发放的固定补贴。
</t>
        </r>
      </text>
    </comment>
  </commentList>
</comments>
</file>

<file path=xl/sharedStrings.xml><?xml version="1.0" encoding="utf-8"?>
<sst xmlns="http://schemas.openxmlformats.org/spreadsheetml/2006/main" count="918" uniqueCount="363">
  <si>
    <t>村（居）委会与股份经济合作社收入决算表</t>
  </si>
  <si>
    <r>
      <rPr>
        <sz val="12"/>
        <rFont val="仿宋_GB2312"/>
        <charset val="134"/>
      </rPr>
      <t>填报单位：</t>
    </r>
  </si>
  <si>
    <t>项目名称</t>
  </si>
  <si>
    <t>序号</t>
  </si>
  <si>
    <t>《关于进一步提升农村基本公共服务保障水平的实施意见》（昆办发〔2022〕16号）</t>
  </si>
  <si>
    <t>一、资金流入总计</t>
  </si>
  <si>
    <t>（二）补助收入</t>
  </si>
  <si>
    <t>其中</t>
  </si>
  <si>
    <t>④医疗保障补助</t>
  </si>
  <si>
    <t>6.医疗卫生（社区卫生服务站）</t>
  </si>
  <si>
    <t>二、村级总收入</t>
  </si>
  <si>
    <t>⑤综治维稳</t>
  </si>
  <si>
    <t>11.公共安全</t>
  </si>
  <si>
    <t>（一）经营性收入</t>
  </si>
  <si>
    <t>⑥生态补偿款</t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</si>
  <si>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经营收入</t>
    </r>
  </si>
  <si>
    <r>
      <rPr>
        <sz val="12"/>
        <rFont val="仿宋_GB2312"/>
        <charset val="134"/>
      </rPr>
      <t>小</t>
    </r>
    <r>
      <rPr>
        <sz val="12"/>
        <rFont val="仿宋_GB2312"/>
        <charset val="134"/>
      </rPr>
      <t xml:space="preserve">  计</t>
    </r>
  </si>
  <si>
    <t>⑦农村公共服务综合补助</t>
  </si>
  <si>
    <t>3.运行维护费（党群服务中心
（公共服务中心））；5.公共教育（幼儿园）；8.社会服务（老协会等社会团体、残疾人服务）；9.公共交通；13.生活服务；14.政务服务（便民服务中心）</t>
  </si>
  <si>
    <t>①销售收入</t>
  </si>
  <si>
    <t>⑧环境整治补助</t>
  </si>
  <si>
    <t>②劳务收入</t>
  </si>
  <si>
    <t>河道整洁补助</t>
  </si>
  <si>
    <t>12.环境保护（河道整洁）</t>
  </si>
  <si>
    <t>③出租收入</t>
  </si>
  <si>
    <t>垃圾收集分类清运补助</t>
  </si>
  <si>
    <t>10.市政公用（垃圾收集、分类、清运）</t>
  </si>
  <si>
    <t>土地租赁</t>
  </si>
  <si>
    <t>道路保洁补助</t>
  </si>
  <si>
    <t>12.环境保护（道路保洁）</t>
  </si>
  <si>
    <t>房屋及构筑物租赁</t>
  </si>
  <si>
    <t>绿化养护补助</t>
  </si>
  <si>
    <t>12.环境保护（绿化养护）</t>
  </si>
  <si>
    <t>其他</t>
  </si>
  <si>
    <t>村庄卫生健康管理</t>
  </si>
  <si>
    <t>10.市政公用（村庄卫生健康管理）</t>
  </si>
  <si>
    <t>④发包收入</t>
  </si>
  <si>
    <t>其他环境保护补助</t>
  </si>
  <si>
    <t>10.市政公用（路灯、公共厕所）</t>
  </si>
  <si>
    <r>
      <rPr>
        <sz val="12"/>
        <rFont val="仿宋_GB2312"/>
        <charset val="134"/>
      </rPr>
      <t>耕地</t>
    </r>
    <r>
      <rPr>
        <sz val="12"/>
        <rFont val="Arial"/>
        <charset val="134"/>
      </rPr>
      <t>(</t>
    </r>
    <r>
      <rPr>
        <sz val="12"/>
        <rFont val="仿宋_GB2312"/>
        <charset val="134"/>
      </rPr>
      <t>农业规模发包）</t>
    </r>
  </si>
  <si>
    <t>⑨党群建设</t>
  </si>
  <si>
    <t>4.党建经费（党员活动及党建相关经费）</t>
  </si>
  <si>
    <t>水面（渔塘水面发包）</t>
  </si>
  <si>
    <t>⑩物业管理补助</t>
  </si>
  <si>
    <t>15.涉农社区物业费补贴</t>
  </si>
  <si>
    <t>经济作物发包收入</t>
  </si>
  <si>
    <r>
      <rPr>
        <sz val="12"/>
        <rFont val="宋体"/>
        <charset val="134"/>
      </rPr>
      <t>⑪</t>
    </r>
    <r>
      <rPr>
        <sz val="12"/>
        <rFont val="仿宋_GB2312"/>
        <charset val="134"/>
      </rPr>
      <t>居家养老</t>
    </r>
  </si>
  <si>
    <t>8.社会服务（居家养老服务）</t>
  </si>
  <si>
    <t>资源发包其他收入</t>
  </si>
  <si>
    <r>
      <rPr>
        <sz val="12"/>
        <rFont val="宋体"/>
        <charset val="134"/>
      </rPr>
      <t>⑫</t>
    </r>
    <r>
      <rPr>
        <sz val="12"/>
        <rFont val="仿宋_GB2312"/>
        <charset val="134"/>
      </rPr>
      <t>停种停养补贴</t>
    </r>
  </si>
  <si>
    <t>⑤其他经营收入</t>
  </si>
  <si>
    <r>
      <rPr>
        <sz val="12"/>
        <rFont val="宋体"/>
        <charset val="134"/>
      </rPr>
      <t>⑬</t>
    </r>
    <r>
      <rPr>
        <sz val="12"/>
        <rFont val="仿宋_GB2312"/>
        <charset val="134"/>
      </rPr>
      <t>文化宣传补助</t>
    </r>
  </si>
  <si>
    <t>7.文化体育</t>
  </si>
  <si>
    <t>资金出借利息收入</t>
  </si>
  <si>
    <t>⑭疫情防控</t>
  </si>
  <si>
    <t>共富资金利息收入</t>
  </si>
  <si>
    <r>
      <rPr>
        <sz val="12"/>
        <rFont val="宋体"/>
        <charset val="134"/>
      </rPr>
      <t>⑮</t>
    </r>
    <r>
      <rPr>
        <sz val="12"/>
        <rFont val="仿宋_GB2312"/>
        <charset val="134"/>
      </rPr>
      <t>三老补贴</t>
    </r>
  </si>
  <si>
    <t>1.人员经费（三老干部补贴）</t>
  </si>
  <si>
    <t>其他经营活动收入</t>
  </si>
  <si>
    <r>
      <rPr>
        <sz val="12"/>
        <rFont val="宋体"/>
        <charset val="134"/>
      </rPr>
      <t>⑯</t>
    </r>
    <r>
      <rPr>
        <sz val="12"/>
        <rFont val="仿宋_GB2312"/>
        <charset val="134"/>
      </rPr>
      <t>相对薄弱村帮扶资金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</si>
  <si>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投资收益</t>
    </r>
  </si>
  <si>
    <r>
      <rPr>
        <sz val="12"/>
        <rFont val="宋体"/>
        <charset val="134"/>
      </rPr>
      <t>⑰</t>
    </r>
    <r>
      <rPr>
        <sz val="12"/>
        <rFont val="仿宋_GB2312"/>
        <charset val="134"/>
      </rPr>
      <t>发展激励补贴</t>
    </r>
  </si>
  <si>
    <t>①强村公司</t>
  </si>
  <si>
    <r>
      <rPr>
        <sz val="12"/>
        <rFont val="宋体"/>
        <charset val="134"/>
      </rPr>
      <t>⑱</t>
    </r>
    <r>
      <rPr>
        <sz val="12"/>
        <rFont val="仿宋_GB2312"/>
        <charset val="134"/>
      </rPr>
      <t>地方贡献奖励</t>
    </r>
  </si>
  <si>
    <t>②富民合作社</t>
  </si>
  <si>
    <r>
      <rPr>
        <sz val="12"/>
        <rFont val="宋体"/>
        <charset val="134"/>
      </rPr>
      <t>⑲</t>
    </r>
    <r>
      <rPr>
        <sz val="12"/>
        <rFont val="仿宋_GB2312"/>
        <charset val="134"/>
      </rPr>
      <t>误工费补助</t>
    </r>
  </si>
  <si>
    <t>1.人员经费（误工费）</t>
  </si>
  <si>
    <t>③农地股份合作社</t>
  </si>
  <si>
    <r>
      <rPr>
        <sz val="12"/>
        <rFont val="宋体"/>
        <charset val="134"/>
      </rPr>
      <t>⑳</t>
    </r>
    <r>
      <rPr>
        <sz val="12"/>
        <rFont val="仿宋_GB2312"/>
        <charset val="134"/>
      </rPr>
      <t>村监委和村级廉勤监督员误工补贴</t>
    </r>
  </si>
  <si>
    <t>1.人员经费（村（居）务监督委员会工作人员和村级廉勤监督员误工补贴）</t>
  </si>
  <si>
    <t>④下属经济组织投资收益</t>
  </si>
  <si>
    <r>
      <rPr>
        <sz val="12"/>
        <rFont val="宋体"/>
        <charset val="134"/>
      </rPr>
      <t>㉑</t>
    </r>
    <r>
      <rPr>
        <sz val="12"/>
        <rFont val="仿宋_GB2312"/>
        <charset val="134"/>
      </rPr>
      <t>其他财政补助收入</t>
    </r>
  </si>
  <si>
    <t>8.社会服务（公共法律服务）</t>
  </si>
  <si>
    <t>⑤其他投资收益</t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</si>
  <si>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其他补助收入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</si>
  <si>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其他收入</t>
    </r>
  </si>
  <si>
    <t>（三）其他资金收入</t>
  </si>
  <si>
    <t>①利息收入</t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</si>
  <si>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代收代管资金</t>
    </r>
  </si>
  <si>
    <t>②资产处置收入</t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</si>
  <si>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收回往来款</t>
    </r>
  </si>
  <si>
    <r>
      <rPr>
        <sz val="12"/>
        <rFont val="微软雅黑"/>
        <charset val="134"/>
      </rPr>
      <t>③</t>
    </r>
    <r>
      <rPr>
        <sz val="12"/>
        <rFont val="仿宋_GB2312"/>
        <charset val="134"/>
      </rPr>
      <t>土地整治收入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</si>
  <si>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专项资金</t>
    </r>
  </si>
  <si>
    <t>④规模经营补贴</t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</si>
  <si>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长短期借款</t>
    </r>
  </si>
  <si>
    <t>⑤其他</t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</si>
  <si>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收押金、保证金、履约金等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</si>
  <si>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收回对外投资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</si>
  <si>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财政补助收入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</si>
  <si>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收回对外出借资金</t>
    </r>
  </si>
  <si>
    <t>①村干部报酬补助</t>
  </si>
  <si>
    <t>1.人员经费（村（社区）干部及工作人员薪酬）</t>
  </si>
  <si>
    <r>
      <rPr>
        <sz val="12"/>
        <rFont val="Arial"/>
        <charset val="134"/>
      </rPr>
      <t>8.</t>
    </r>
    <r>
      <rPr>
        <sz val="12"/>
        <rFont val="仿宋_GB2312"/>
        <charset val="134"/>
      </rPr>
      <t>农村基本公共服务支出补贴</t>
    </r>
  </si>
  <si>
    <t>②办公经费补助</t>
  </si>
  <si>
    <t>2.办公经费（会务费、水电费、通讯费、办公用品、差旅费）；14.政务服务（村务公开栏）</t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</si>
  <si>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乡村公益医疗互助收入</t>
    </r>
  </si>
  <si>
    <t>③耕地地力保护补助</t>
  </si>
  <si>
    <r>
      <rPr>
        <sz val="12"/>
        <rFont val="Arial"/>
        <charset val="134"/>
      </rPr>
      <t>10.</t>
    </r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</si>
  <si>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三、资金流出总计</t>
    </r>
  </si>
  <si>
    <r>
      <rPr>
        <sz val="12"/>
        <rFont val="仿宋_GB2312"/>
        <charset val="134"/>
      </rPr>
      <t>（四）公益支出</t>
    </r>
    <r>
      <rPr>
        <sz val="12"/>
        <rFont val="Arial"/>
        <charset val="134"/>
      </rPr>
      <t>/</t>
    </r>
    <r>
      <rPr>
        <sz val="12"/>
        <rFont val="仿宋_GB2312"/>
        <charset val="134"/>
      </rPr>
      <t>其中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</si>
  <si>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防灾抗灾</t>
    </r>
  </si>
  <si>
    <t>四、村级总支出</t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</si>
  <si>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征兵民兵</t>
    </r>
  </si>
  <si>
    <r>
      <rPr>
        <sz val="12"/>
        <rFont val="仿宋_GB2312"/>
        <charset val="134"/>
      </rPr>
      <t>（一）经营支出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</si>
  <si>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综治维稳</t>
    </r>
  </si>
  <si>
    <r>
      <rPr>
        <sz val="12"/>
        <rFont val="仿宋_GB2312"/>
        <charset val="134"/>
      </rPr>
      <t>其中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</si>
  <si>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销售支出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</si>
  <si>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福利支出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</si>
  <si>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劳务支出</t>
    </r>
  </si>
  <si>
    <r>
      <rPr>
        <sz val="12"/>
        <rFont val="Arial"/>
        <charset val="134"/>
      </rPr>
      <t>(1)</t>
    </r>
    <r>
      <rPr>
        <sz val="12"/>
        <rFont val="仿宋_GB2312"/>
        <charset val="134"/>
      </rPr>
      <t>五保户补助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</si>
  <si>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出租支出</t>
    </r>
  </si>
  <si>
    <r>
      <rPr>
        <sz val="12"/>
        <rFont val="Arial"/>
        <charset val="134"/>
      </rPr>
      <t>(2)</t>
    </r>
    <r>
      <rPr>
        <sz val="12"/>
        <rFont val="仿宋_GB2312"/>
        <charset val="134"/>
      </rPr>
      <t>困难户补助</t>
    </r>
  </si>
  <si>
    <r>
      <rPr>
        <sz val="12"/>
        <rFont val="仿宋_GB2312"/>
        <charset val="134"/>
      </rPr>
      <t>①</t>
    </r>
    <r>
      <rPr>
        <sz val="12"/>
        <rFont val="仿宋_GB2312"/>
        <charset val="134"/>
      </rPr>
      <t>维修支出</t>
    </r>
  </si>
  <si>
    <r>
      <rPr>
        <sz val="12"/>
        <rFont val="Arial"/>
        <charset val="134"/>
      </rPr>
      <t>(3)</t>
    </r>
    <r>
      <rPr>
        <sz val="12"/>
        <rFont val="仿宋_GB2312"/>
        <charset val="134"/>
      </rPr>
      <t>老年人福利</t>
    </r>
  </si>
  <si>
    <r>
      <rPr>
        <sz val="12"/>
        <rFont val="仿宋_GB2312"/>
        <charset val="134"/>
      </rPr>
      <t>②物业费支出</t>
    </r>
  </si>
  <si>
    <r>
      <rPr>
        <sz val="12"/>
        <rFont val="Arial"/>
        <charset val="134"/>
      </rPr>
      <t>(4)</t>
    </r>
    <r>
      <rPr>
        <sz val="12"/>
        <rFont val="仿宋_GB2312"/>
        <charset val="134"/>
      </rPr>
      <t>居家养老支出</t>
    </r>
  </si>
  <si>
    <r>
      <rPr>
        <sz val="12"/>
        <rFont val="仿宋_GB2312"/>
        <charset val="134"/>
      </rPr>
      <t>③资产资源租赁费</t>
    </r>
  </si>
  <si>
    <r>
      <rPr>
        <sz val="12"/>
        <rFont val="Arial"/>
        <charset val="134"/>
      </rPr>
      <t>(5)</t>
    </r>
    <r>
      <rPr>
        <sz val="12"/>
        <rFont val="仿宋_GB2312"/>
        <charset val="134"/>
      </rPr>
      <t>军人优抚</t>
    </r>
  </si>
  <si>
    <t>④折旧(租赁资产)</t>
  </si>
  <si>
    <r>
      <rPr>
        <sz val="12"/>
        <rFont val="Arial"/>
        <charset val="134"/>
      </rPr>
      <t>(6)</t>
    </r>
    <r>
      <rPr>
        <sz val="12"/>
        <rFont val="仿宋_GB2312"/>
        <charset val="134"/>
      </rPr>
      <t>成员福利</t>
    </r>
  </si>
  <si>
    <r>
      <rPr>
        <sz val="12"/>
        <rFont val="微软雅黑"/>
        <charset val="134"/>
      </rPr>
      <t>⑤</t>
    </r>
    <r>
      <rPr>
        <sz val="12"/>
        <rFont val="宋体"/>
        <charset val="134"/>
      </rPr>
      <t>租赁其他支出</t>
    </r>
  </si>
  <si>
    <r>
      <rPr>
        <sz val="12"/>
        <rFont val="仿宋_GB2312"/>
        <charset val="134"/>
      </rPr>
      <t>①慰问金、吊唁费等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</si>
  <si>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发包支出</t>
    </r>
  </si>
  <si>
    <r>
      <rPr>
        <sz val="12"/>
        <rFont val="仿宋_GB2312"/>
        <charset val="134"/>
      </rPr>
      <t>②村民保险支出</t>
    </r>
  </si>
  <si>
    <r>
      <rPr>
        <sz val="12"/>
        <rFont val="仿宋_GB2312"/>
        <charset val="134"/>
      </rPr>
      <t>①农业规模发包支出</t>
    </r>
  </si>
  <si>
    <r>
      <rPr>
        <sz val="12"/>
        <rFont val="仿宋_GB2312"/>
        <charset val="134"/>
      </rPr>
      <t>③其他</t>
    </r>
  </si>
  <si>
    <r>
      <rPr>
        <sz val="12"/>
        <rFont val="仿宋_GB2312"/>
        <charset val="134"/>
      </rPr>
      <t>②鱼塘水面发包支出</t>
    </r>
  </si>
  <si>
    <r>
      <rPr>
        <sz val="12"/>
        <rFont val="Arial"/>
        <charset val="134"/>
      </rPr>
      <t>(7)</t>
    </r>
    <r>
      <rPr>
        <sz val="12"/>
        <rFont val="仿宋_GB2312"/>
        <charset val="134"/>
      </rPr>
      <t>医疗卫生费</t>
    </r>
  </si>
  <si>
    <r>
      <rPr>
        <sz val="12"/>
        <rFont val="仿宋_GB2312"/>
        <charset val="134"/>
      </rPr>
      <t>③经济作物发包支出</t>
    </r>
  </si>
  <si>
    <r>
      <rPr>
        <sz val="12"/>
        <rFont val="Arial"/>
        <charset val="134"/>
      </rPr>
      <t>(8)</t>
    </r>
    <r>
      <rPr>
        <sz val="12"/>
        <rFont val="仿宋_GB2312"/>
        <charset val="134"/>
      </rPr>
      <t>计划生育费</t>
    </r>
  </si>
  <si>
    <r>
      <rPr>
        <sz val="12"/>
        <rFont val="仿宋_GB2312"/>
        <charset val="134"/>
      </rPr>
      <t>④发包其他支出</t>
    </r>
  </si>
  <si>
    <r>
      <rPr>
        <sz val="12"/>
        <rFont val="Arial"/>
        <charset val="134"/>
      </rPr>
      <t>(9)</t>
    </r>
    <r>
      <rPr>
        <sz val="12"/>
        <rFont val="仿宋_GB2312"/>
        <charset val="134"/>
      </rPr>
      <t>老干部老党员老队长补贴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</si>
  <si>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其他经营支出</t>
    </r>
  </si>
  <si>
    <r>
      <rPr>
        <sz val="12"/>
        <rFont val="Arial"/>
        <charset val="134"/>
      </rPr>
      <t>(10)</t>
    </r>
    <r>
      <rPr>
        <sz val="12"/>
        <rFont val="仿宋_GB2312"/>
        <charset val="134"/>
      </rPr>
      <t>老年协会费用</t>
    </r>
  </si>
  <si>
    <r>
      <rPr>
        <sz val="12"/>
        <rFont val="仿宋_GB2312"/>
        <charset val="134"/>
      </rPr>
      <t>（二）税金及附加</t>
    </r>
  </si>
  <si>
    <r>
      <rPr>
        <sz val="12"/>
        <rFont val="Arial"/>
        <charset val="134"/>
      </rPr>
      <t>(11)</t>
    </r>
    <r>
      <rPr>
        <sz val="12"/>
        <rFont val="仿宋_GB2312"/>
        <charset val="134"/>
      </rPr>
      <t>其他福利费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</si>
  <si>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增值税</t>
    </r>
  </si>
  <si>
    <r>
      <rPr>
        <sz val="12"/>
        <rFont val="Arial"/>
        <charset val="134"/>
      </rPr>
      <t xml:space="preserve">7. </t>
    </r>
    <r>
      <rPr>
        <sz val="12"/>
        <rFont val="仿宋_GB2312"/>
        <charset val="134"/>
      </rPr>
      <t>公益性固定资产维修费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</si>
  <si>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房产税</t>
    </r>
  </si>
  <si>
    <r>
      <rPr>
        <sz val="12"/>
        <rFont val="Arial"/>
        <charset val="134"/>
      </rPr>
      <t xml:space="preserve">8. </t>
    </r>
    <r>
      <rPr>
        <sz val="12"/>
        <rFont val="仿宋_GB2312"/>
        <charset val="134"/>
      </rPr>
      <t>公益性固定资产折旧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</si>
  <si>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城镇土地使用税</t>
    </r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</si>
  <si>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其他公益支出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</si>
  <si>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所得税</t>
    </r>
  </si>
  <si>
    <r>
      <rPr>
        <sz val="12"/>
        <rFont val="仿宋_GB2312"/>
        <charset val="134"/>
      </rPr>
      <t>（五）其他支出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</si>
  <si>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其他税费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</si>
  <si>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利息支出</t>
    </r>
  </si>
  <si>
    <r>
      <rPr>
        <sz val="12"/>
        <rFont val="仿宋_GB2312"/>
        <charset val="134"/>
      </rPr>
      <t>（三）管理费用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</si>
  <si>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资产损失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</si>
  <si>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人员报酬费用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</si>
  <si>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维修支出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</si>
  <si>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</t>
    </r>
    <r>
      <rPr>
        <sz val="12"/>
        <rFont val="仿宋_GB2312"/>
        <charset val="134"/>
      </rPr>
      <t>）村干部报酬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</si>
  <si>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赔偿支出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</si>
  <si>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2</t>
    </r>
    <r>
      <rPr>
        <sz val="12"/>
        <rFont val="仿宋_GB2312"/>
        <charset val="134"/>
      </rPr>
      <t>）管理人员报酬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</si>
  <si>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生态补偿资金支出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</si>
  <si>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3</t>
    </r>
    <r>
      <rPr>
        <sz val="12"/>
        <rFont val="仿宋_GB2312"/>
        <charset val="134"/>
      </rPr>
      <t>）工作人员报酬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</si>
  <si>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物业管理支出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</si>
  <si>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4</t>
    </r>
    <r>
      <rPr>
        <sz val="12"/>
        <rFont val="仿宋_GB2312"/>
        <charset val="134"/>
      </rPr>
      <t>）村监委和村级廉勤监督员误工补贴</t>
    </r>
  </si>
  <si>
    <r>
      <rPr>
        <sz val="12"/>
        <rFont val="仿宋_GB2312"/>
        <charset val="134"/>
      </rPr>
      <t>①物业水费支出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</si>
  <si>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5</t>
    </r>
    <r>
      <rPr>
        <sz val="12"/>
        <rFont val="仿宋_GB2312"/>
        <charset val="134"/>
      </rPr>
      <t>）各项人员定额补贴</t>
    </r>
  </si>
  <si>
    <r>
      <rPr>
        <sz val="12"/>
        <rFont val="仿宋_GB2312"/>
        <charset val="134"/>
      </rPr>
      <t>②物业电费支出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</si>
  <si>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6</t>
    </r>
    <r>
      <rPr>
        <sz val="12"/>
        <rFont val="仿宋_GB2312"/>
        <charset val="134"/>
      </rPr>
      <t>）社保、公积金等五险一金</t>
    </r>
  </si>
  <si>
    <r>
      <rPr>
        <sz val="12"/>
        <rFont val="仿宋_GB2312"/>
        <charset val="134"/>
      </rPr>
      <t>③物业管理人员报酬支出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</si>
  <si>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7</t>
    </r>
    <r>
      <rPr>
        <sz val="12"/>
        <rFont val="仿宋_GB2312"/>
        <charset val="134"/>
      </rPr>
      <t>）其他补贴费用</t>
    </r>
  </si>
  <si>
    <r>
      <rPr>
        <sz val="12"/>
        <rFont val="仿宋_GB2312"/>
        <charset val="134"/>
      </rPr>
      <t>④物业维修材料物资费用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</si>
  <si>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办公费用</t>
    </r>
  </si>
  <si>
    <r>
      <rPr>
        <sz val="12"/>
        <rFont val="仿宋_GB2312"/>
        <charset val="134"/>
      </rPr>
      <t>⑤物业清运保洁人工费用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</si>
  <si>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</t>
    </r>
    <r>
      <rPr>
        <sz val="12"/>
        <rFont val="仿宋_GB2312"/>
        <charset val="134"/>
      </rPr>
      <t>）办公用品</t>
    </r>
  </si>
  <si>
    <r>
      <rPr>
        <sz val="12"/>
        <rFont val="仿宋_GB2312"/>
        <charset val="134"/>
      </rPr>
      <t>⑥物业项目技术服务费用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</si>
  <si>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2</t>
    </r>
    <r>
      <rPr>
        <sz val="12"/>
        <rFont val="仿宋_GB2312"/>
        <charset val="134"/>
      </rPr>
      <t>）水电费</t>
    </r>
  </si>
  <si>
    <r>
      <rPr>
        <sz val="12"/>
        <rFont val="仿宋_GB2312"/>
        <charset val="134"/>
      </rPr>
      <t>⑦物业管理外包支出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</si>
  <si>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3</t>
    </r>
    <r>
      <rPr>
        <sz val="12"/>
        <rFont val="仿宋_GB2312"/>
        <charset val="134"/>
      </rPr>
      <t>）通讯费</t>
    </r>
  </si>
  <si>
    <r>
      <rPr>
        <sz val="12"/>
        <rFont val="仿宋_GB2312"/>
        <charset val="134"/>
      </rPr>
      <t>⑧物业其他支出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</si>
  <si>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4</t>
    </r>
    <r>
      <rPr>
        <sz val="12"/>
        <rFont val="仿宋_GB2312"/>
        <charset val="134"/>
      </rPr>
      <t>）其他办公费用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</si>
  <si>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各类用工支出</t>
    </r>
  </si>
  <si>
    <r>
      <rPr>
        <sz val="12"/>
        <rFont val="Arial"/>
        <charset val="134"/>
      </rPr>
      <t xml:space="preserve">3. </t>
    </r>
    <r>
      <rPr>
        <sz val="12"/>
        <rFont val="仿宋_GB2312"/>
        <charset val="134"/>
      </rPr>
      <t>报刊费用</t>
    </r>
  </si>
  <si>
    <r>
      <rPr>
        <sz val="12"/>
        <rFont val="Arial"/>
        <charset val="134"/>
      </rPr>
      <t>8.</t>
    </r>
    <r>
      <rPr>
        <sz val="12"/>
        <rFont val="仿宋_GB2312"/>
        <charset val="134"/>
      </rPr>
      <t>积分制奖励支出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</si>
  <si>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党建费、宣传费用</t>
    </r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</si>
  <si>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其他支出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</si>
  <si>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维修费用</t>
    </r>
  </si>
  <si>
    <r>
      <rPr>
        <sz val="12"/>
        <rFont val="仿宋_GB2312"/>
        <charset val="134"/>
      </rPr>
      <t>（六）当年对外投资资金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</si>
  <si>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接待费用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</si>
  <si>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强村公司投资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</si>
  <si>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食堂及工作餐补贴、伙食费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</si>
  <si>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出借资金</t>
    </r>
  </si>
  <si>
    <r>
      <rPr>
        <sz val="12"/>
        <rFont val="Arial"/>
        <charset val="134"/>
      </rPr>
      <t>8.</t>
    </r>
    <r>
      <rPr>
        <sz val="12"/>
        <rFont val="仿宋_GB2312"/>
        <charset val="134"/>
      </rPr>
      <t>咨询顾问费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</si>
  <si>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村级富民合作社</t>
    </r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</si>
  <si>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财务费用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</si>
  <si>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农地股份合作社</t>
    </r>
  </si>
  <si>
    <r>
      <rPr>
        <sz val="12"/>
        <rFont val="Arial"/>
        <charset val="134"/>
      </rPr>
      <t>10.</t>
    </r>
    <r>
      <rPr>
        <sz val="12"/>
        <rFont val="仿宋_GB2312"/>
        <charset val="134"/>
      </rPr>
      <t>折旧费用及无形资产摊销费用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</si>
  <si>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村级下属经济组织</t>
    </r>
  </si>
  <si>
    <r>
      <rPr>
        <sz val="12"/>
        <rFont val="Arial"/>
        <charset val="134"/>
      </rPr>
      <t>11.</t>
    </r>
    <r>
      <rPr>
        <sz val="12"/>
        <rFont val="仿宋_GB2312"/>
        <charset val="134"/>
      </rPr>
      <t>其他管理费用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</si>
  <si>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共富基金</t>
    </r>
  </si>
  <si>
    <r>
      <rPr>
        <sz val="12"/>
        <rFont val="仿宋_GB2312"/>
        <charset val="134"/>
      </rPr>
      <t>（四）公益支出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</si>
  <si>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其他对外投资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</si>
  <si>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环境整治及长效管护</t>
    </r>
  </si>
  <si>
    <r>
      <rPr>
        <sz val="12"/>
        <rFont val="仿宋_GB2312"/>
        <charset val="134"/>
      </rPr>
      <t>（七）资产设施性支出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</si>
  <si>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</t>
    </r>
    <r>
      <rPr>
        <sz val="12"/>
        <rFont val="仿宋_GB2312"/>
        <charset val="134"/>
      </rPr>
      <t>）美化绿化环境支出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</si>
  <si>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经营性资产购置、建设支出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</si>
  <si>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2</t>
    </r>
    <r>
      <rPr>
        <sz val="12"/>
        <rFont val="仿宋_GB2312"/>
        <charset val="134"/>
      </rPr>
      <t>）垃圾清运保洁支出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</si>
  <si>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管理性资产购置、建设支出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</si>
  <si>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3</t>
    </r>
    <r>
      <rPr>
        <sz val="12"/>
        <rFont val="仿宋_GB2312"/>
        <charset val="134"/>
      </rPr>
      <t>）防违拆违支出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</si>
  <si>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公益性资产购置、建设支出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</si>
  <si>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4</t>
    </r>
    <r>
      <rPr>
        <sz val="12"/>
        <rFont val="仿宋_GB2312"/>
        <charset val="134"/>
      </rPr>
      <t>）创文创卫支出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</si>
  <si>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在建工程购置、建设支出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</si>
  <si>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5</t>
    </r>
    <r>
      <rPr>
        <sz val="12"/>
        <rFont val="仿宋_GB2312"/>
        <charset val="134"/>
      </rPr>
      <t>）亮化环境支出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</si>
  <si>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绿化养护工程支出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</si>
  <si>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6</t>
    </r>
    <r>
      <rPr>
        <sz val="12"/>
        <rFont val="仿宋_GB2312"/>
        <charset val="134"/>
      </rPr>
      <t>）河塘整治支出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</si>
  <si>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其他资产性支出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</si>
  <si>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7</t>
    </r>
    <r>
      <rPr>
        <sz val="12"/>
        <rFont val="仿宋_GB2312"/>
        <charset val="134"/>
      </rPr>
      <t>）改水改厕支出</t>
    </r>
  </si>
  <si>
    <r>
      <rPr>
        <sz val="12"/>
        <rFont val="仿宋_GB2312"/>
        <charset val="134"/>
      </rPr>
      <t>（八）再分配开支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</si>
  <si>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8</t>
    </r>
    <r>
      <rPr>
        <sz val="12"/>
        <rFont val="仿宋_GB2312"/>
        <charset val="134"/>
      </rPr>
      <t>）墓地治理支出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</si>
  <si>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外来投资分利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</si>
  <si>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9</t>
    </r>
    <r>
      <rPr>
        <sz val="12"/>
        <rFont val="仿宋_GB2312"/>
        <charset val="134"/>
      </rPr>
      <t>）长效管护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</si>
  <si>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农户分配（社区分红）</t>
    </r>
  </si>
  <si>
    <r>
      <rPr>
        <sz val="12"/>
        <rFont val="仿宋_GB2312"/>
        <charset val="134"/>
      </rPr>
      <t>①</t>
    </r>
    <r>
      <rPr>
        <sz val="12"/>
        <rFont val="仿宋_GB2312"/>
        <charset val="134"/>
      </rPr>
      <t>河道整洁支出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</si>
  <si>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农村基本公共服务分配</t>
    </r>
  </si>
  <si>
    <r>
      <rPr>
        <sz val="12"/>
        <rFont val="仿宋_GB2312"/>
        <charset val="134"/>
      </rPr>
      <t>②</t>
    </r>
    <r>
      <rPr>
        <sz val="12"/>
        <rFont val="仿宋_GB2312"/>
        <charset val="134"/>
      </rPr>
      <t>道路保洁支出</t>
    </r>
  </si>
  <si>
    <r>
      <rPr>
        <sz val="12"/>
        <rFont val="仿宋_GB2312"/>
        <charset val="134"/>
      </rPr>
      <t>（九）其他资金支出</t>
    </r>
  </si>
  <si>
    <r>
      <rPr>
        <sz val="12"/>
        <rFont val="仿宋_GB2312"/>
        <charset val="134"/>
      </rPr>
      <t>③</t>
    </r>
    <r>
      <rPr>
        <sz val="12"/>
        <rFont val="仿宋_GB2312"/>
        <charset val="134"/>
      </rPr>
      <t>绿化养护支出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</si>
  <si>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保证金、押金、履约金等</t>
    </r>
  </si>
  <si>
    <r>
      <rPr>
        <sz val="12"/>
        <rFont val="仿宋_GB2312"/>
        <charset val="134"/>
      </rPr>
      <t>④</t>
    </r>
    <r>
      <rPr>
        <sz val="12"/>
        <rFont val="仿宋_GB2312"/>
        <charset val="134"/>
      </rPr>
      <t>其他长效管护支出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</si>
  <si>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代收代管资金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</si>
  <si>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10</t>
    </r>
    <r>
      <rPr>
        <sz val="12"/>
        <rFont val="仿宋_GB2312"/>
        <charset val="134"/>
      </rPr>
      <t>）水环境整治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</si>
  <si>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偿还债务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</si>
  <si>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11</t>
    </r>
    <r>
      <rPr>
        <sz val="12"/>
        <rFont val="仿宋_GB2312"/>
        <charset val="134"/>
      </rPr>
      <t>）其他环境保护费用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</si>
  <si>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专项资金支出</t>
    </r>
  </si>
  <si>
    <r>
      <rPr>
        <sz val="12"/>
        <rFont val="仿宋_GB2312"/>
        <charset val="134"/>
      </rPr>
      <t>①环境保护各类补偿理赔支出</t>
    </r>
  </si>
  <si>
    <r>
      <rPr>
        <sz val="12"/>
        <rFont val="Arial"/>
        <charset val="134"/>
      </rPr>
      <t>5.</t>
    </r>
    <r>
      <rPr>
        <sz val="12"/>
        <rFont val="宋体"/>
        <charset val="134"/>
      </rPr>
      <t>代</t>
    </r>
    <r>
      <rPr>
        <sz val="12"/>
        <rFont val="仿宋_GB2312"/>
        <charset val="134"/>
      </rPr>
      <t>融资资金</t>
    </r>
  </si>
  <si>
    <r>
      <rPr>
        <sz val="12"/>
        <rFont val="仿宋_GB2312"/>
        <charset val="134"/>
      </rPr>
      <t>②环境保护项目技术服务费用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</si>
  <si>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弥补农户盈余返还</t>
    </r>
  </si>
  <si>
    <r>
      <rPr>
        <sz val="12"/>
        <rFont val="仿宋_GB2312"/>
        <charset val="134"/>
      </rPr>
      <t>③环境保护奖励支出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</si>
  <si>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退还社员股本资金</t>
    </r>
  </si>
  <si>
    <r>
      <rPr>
        <sz val="12"/>
        <rFont val="仿宋_GB2312"/>
        <charset val="134"/>
      </rPr>
      <t>④环境保护材料物资费用</t>
    </r>
  </si>
  <si>
    <r>
      <rPr>
        <sz val="12"/>
        <rFont val="Arial"/>
        <charset val="134"/>
      </rPr>
      <t>8.</t>
    </r>
    <r>
      <rPr>
        <sz val="12"/>
        <rFont val="仿宋_GB2312"/>
        <charset val="134"/>
      </rPr>
      <t>乡村公益医疗互助支出</t>
    </r>
  </si>
  <si>
    <r>
      <rPr>
        <sz val="12"/>
        <rFont val="仿宋_GB2312"/>
        <charset val="134"/>
      </rPr>
      <t>⑤环境保护人工费用</t>
    </r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</si>
  <si>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其他资金支出</t>
    </r>
  </si>
  <si>
    <r>
      <rPr>
        <sz val="12"/>
        <rFont val="仿宋_GB2312"/>
        <charset val="134"/>
      </rPr>
      <t>⑥环境保护外包费用</t>
    </r>
  </si>
  <si>
    <r>
      <rPr>
        <sz val="12"/>
        <rFont val="仿宋_GB2312"/>
        <charset val="134"/>
      </rPr>
      <t>五、当年度资金结余额</t>
    </r>
  </si>
  <si>
    <r>
      <rPr>
        <sz val="12"/>
        <rFont val="仿宋_GB2312"/>
        <charset val="134"/>
      </rPr>
      <t>⑦环境保护其他支出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</si>
  <si>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基础设施维护</t>
    </r>
  </si>
  <si>
    <t>其中：当年度收支结余额</t>
  </si>
  <si>
    <r>
      <rPr>
        <sz val="12"/>
        <rFont val="宋体"/>
        <charset val="134"/>
      </rPr>
      <t>所属年份：</t>
    </r>
    <r>
      <rPr>
        <sz val="12"/>
        <rFont val="Arial"/>
        <charset val="134"/>
      </rPr>
      <t>2025</t>
    </r>
    <r>
      <rPr>
        <sz val="12"/>
        <rFont val="宋体"/>
        <charset val="134"/>
      </rPr>
      <t>年度</t>
    </r>
  </si>
  <si>
    <r>
      <rPr>
        <sz val="12"/>
        <rFont val="仿宋_GB2312"/>
        <charset val="134"/>
      </rPr>
      <t>计量单位：万元</t>
    </r>
  </si>
  <si>
    <t>合计数</t>
  </si>
  <si>
    <t>村（居）委会</t>
  </si>
  <si>
    <t>股份经济合作社</t>
  </si>
  <si>
    <t>⑤综治维稳和疫情防控</t>
  </si>
  <si>
    <t>单位负责人审核签字</t>
  </si>
  <si>
    <t>村监委审核签字</t>
  </si>
  <si>
    <t>区镇业务部门负责人签字</t>
  </si>
  <si>
    <t>区镇分管领导            审核签字</t>
  </si>
  <si>
    <t>编制人：</t>
  </si>
  <si>
    <t>编制日期：2026年2月</t>
  </si>
  <si>
    <t xml:space="preserve"> 报送时间：2026年2月28日。</t>
  </si>
  <si>
    <t>村（居）委会与股份经济合作社支出决算表</t>
  </si>
  <si>
    <r>
      <rPr>
        <sz val="12"/>
        <rFont val="仿宋_GB2312"/>
        <charset val="134"/>
      </rPr>
      <t>项目名称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</si>
  <si>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</si>
  <si>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合计数</t>
    </r>
  </si>
  <si>
    <r>
      <rPr>
        <sz val="12"/>
        <rFont val="仿宋_GB2312"/>
        <charset val="134"/>
      </rPr>
      <t>村（居）委会</t>
    </r>
  </si>
  <si>
    <r>
      <rPr>
        <sz val="12"/>
        <rFont val="仿宋_GB2312"/>
        <charset val="134"/>
      </rPr>
      <t>股份经济合作社</t>
    </r>
  </si>
  <si>
    <t>单位负责人   审核签字</t>
  </si>
  <si>
    <t>村监委                审核签字</t>
  </si>
  <si>
    <t>2025年度村（居）委会与股份经济合作社资金收入决算表</t>
  </si>
  <si>
    <t>填报单位：</t>
  </si>
  <si>
    <t>计量单位：万元</t>
  </si>
  <si>
    <t>村名</t>
  </si>
  <si>
    <r>
      <rPr>
        <sz val="12"/>
        <rFont val="Arial Unicode MS"/>
        <charset val="134"/>
      </rPr>
      <t>㉑</t>
    </r>
    <r>
      <rPr>
        <sz val="12"/>
        <rFont val="仿宋_GB2312"/>
        <charset val="134"/>
      </rPr>
      <t>其他财政补助收入</t>
    </r>
  </si>
  <si>
    <t>公式</t>
  </si>
  <si>
    <t>1=2+62</t>
  </si>
  <si>
    <t>2=3+32</t>
  </si>
  <si>
    <t>3=4+20+26</t>
  </si>
  <si>
    <t>4=5+6+7+11+16,7=8+9+10,11=12+13+14+15,16=17+18+19</t>
  </si>
  <si>
    <t>20=21+22+23+24+25</t>
  </si>
  <si>
    <t>26=27+28+29+30+31</t>
  </si>
  <si>
    <t>32=33+61</t>
  </si>
  <si>
    <t>33=34+35+36+37+38+39+40+41+48+49+50+51+52+53+54+55+56+57+58+59+60,41=42+43+44+45+46+47</t>
  </si>
  <si>
    <t>62=63+64+65+66+67+68+69+70+71+72</t>
  </si>
  <si>
    <t>合计</t>
  </si>
  <si>
    <t>一、村委会</t>
  </si>
  <si>
    <t>平巷社区居民委员会</t>
  </si>
  <si>
    <t>孔巷社区居民委员会</t>
  </si>
  <si>
    <t>广志社区居民委员会</t>
  </si>
  <si>
    <t>夏驾社区居民委员会</t>
  </si>
  <si>
    <t>兵希社区居民委员会</t>
  </si>
  <si>
    <t>蓬苑社区居民委员会</t>
  </si>
  <si>
    <t>蓬莱社区居民委员会</t>
  </si>
  <si>
    <t>蓬曦社区居民委员会</t>
  </si>
  <si>
    <t>蓬晨社区居民委员会</t>
  </si>
  <si>
    <t>蓬朗社区居民委员会</t>
  </si>
  <si>
    <t>蓬欣社区居民委员会</t>
  </si>
  <si>
    <t>西河社区居民委员会</t>
  </si>
  <si>
    <t>珠江社区居民委员会</t>
  </si>
  <si>
    <t>合兴社区居民委员会</t>
  </si>
  <si>
    <t>富华社区居民委员会</t>
  </si>
  <si>
    <t>丽华社区居民委员会</t>
  </si>
  <si>
    <t>美华社区居民委员会</t>
  </si>
  <si>
    <t>群益社区居民委员会</t>
  </si>
  <si>
    <t>二、股份合作社</t>
  </si>
  <si>
    <t>平巷村股份经济合作社</t>
  </si>
  <si>
    <t>新成村股份经济合作社</t>
  </si>
  <si>
    <t>盛庄村股份经济合作社</t>
  </si>
  <si>
    <t>兵东村股份经济合作社</t>
  </si>
  <si>
    <t>陆家泾村股份经济合作社</t>
  </si>
  <si>
    <t>邵泾村股份经济合作社</t>
  </si>
  <si>
    <t>马塘村股份经济合作社</t>
  </si>
  <si>
    <t>小连村股份经济合作社</t>
  </si>
  <si>
    <t>通辉村股份经济合作社</t>
  </si>
  <si>
    <t>蓬朗村股份经济合作社</t>
  </si>
  <si>
    <t>石林村股份经济合作社</t>
  </si>
  <si>
    <t>西河社区股份经济合作社</t>
  </si>
  <si>
    <t>珠江社区股份经济合作社</t>
  </si>
  <si>
    <t>合兴社区股份经济合作社</t>
  </si>
  <si>
    <t>富华社区股份经济合作社</t>
  </si>
  <si>
    <t>丽华社区股份经济合作社</t>
  </si>
  <si>
    <t>美华社区股份经济合作社</t>
  </si>
  <si>
    <t>群益社区股份经济合作社</t>
  </si>
  <si>
    <t>2025年度村（居）委会与股份经济合作社资金支出决算表</t>
  </si>
  <si>
    <r>
      <rPr>
        <sz val="12"/>
        <rFont val="Arial"/>
        <charset val="134"/>
      </rPr>
      <t>10.</t>
    </r>
    <r>
      <rPr>
        <sz val="12"/>
        <rFont val="宋体"/>
        <charset val="134"/>
      </rPr>
      <t>折旧费用及无形资产摊销费用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</si>
  <si>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待融资资金</t>
    </r>
  </si>
  <si>
    <t>①维修支出</t>
  </si>
  <si>
    <t>②物业费支出</t>
  </si>
  <si>
    <t>③资产资源租赁费</t>
  </si>
  <si>
    <r>
      <rPr>
        <sz val="12"/>
        <rFont val="微软雅黑"/>
        <charset val="134"/>
      </rPr>
      <t>⑤</t>
    </r>
    <r>
      <rPr>
        <sz val="12"/>
        <rFont val="仿宋_GB2312"/>
        <charset val="134"/>
      </rPr>
      <t>租赁其他支出</t>
    </r>
  </si>
  <si>
    <t>①农业规模发包支出</t>
  </si>
  <si>
    <t>②鱼塘水面发包支出</t>
  </si>
  <si>
    <t>③经济作物发包支出</t>
  </si>
  <si>
    <t>④发包其他支出</t>
  </si>
  <si>
    <t>（6）社保、公积金等五险一金</t>
  </si>
  <si>
    <t>①物业水费支出</t>
  </si>
  <si>
    <t>②物业电费支出</t>
  </si>
  <si>
    <t>③物业管理人员报酬支出</t>
  </si>
  <si>
    <t>④物业维修材料物资费用</t>
  </si>
  <si>
    <t>⑤物业清运保洁人工费用</t>
  </si>
  <si>
    <t>⑥物业项目技术服务费用</t>
  </si>
  <si>
    <t>⑦物业管理外包支出</t>
  </si>
  <si>
    <t>⑧物业其他支出</t>
  </si>
  <si>
    <t>①河道整洁支出</t>
  </si>
  <si>
    <t>②道路保洁支出</t>
  </si>
  <si>
    <t>③绿化养护支出</t>
  </si>
  <si>
    <t>④其他长效管护支出</t>
  </si>
  <si>
    <t>①环境保护各类补偿理赔支出</t>
  </si>
  <si>
    <t>②环境保护项目技术服务费用</t>
  </si>
  <si>
    <t>③环境保护奖励支出</t>
  </si>
  <si>
    <t>④环境保护材料物资费用</t>
  </si>
  <si>
    <t>⑤环境保护人工费用</t>
  </si>
  <si>
    <t>⑥环境保护外包费用</t>
  </si>
  <si>
    <t>⑦环境保护其他支出</t>
  </si>
  <si>
    <t>①慰问金、吊唁费等</t>
  </si>
  <si>
    <t>②村民保险支出</t>
  </si>
  <si>
    <t>③其他</t>
  </si>
  <si>
    <t>73=74+183+191+198+202</t>
  </si>
  <si>
    <t>74=75+90+96+119+165</t>
  </si>
  <si>
    <r>
      <rPr>
        <sz val="12"/>
        <rFont val="Arial"/>
        <charset val="134"/>
      </rPr>
      <t>75=76+77+78+84+89</t>
    </r>
    <r>
      <rPr>
        <sz val="12"/>
        <rFont val="宋体"/>
        <charset val="134"/>
      </rPr>
      <t>，</t>
    </r>
    <r>
      <rPr>
        <sz val="12"/>
        <rFont val="Arial"/>
        <charset val="134"/>
      </rPr>
      <t>78=79+80+81+82+83</t>
    </r>
    <r>
      <rPr>
        <sz val="12"/>
        <rFont val="宋体"/>
        <charset val="134"/>
      </rPr>
      <t>，</t>
    </r>
    <r>
      <rPr>
        <sz val="12"/>
        <rFont val="Arial"/>
        <charset val="134"/>
      </rPr>
      <t>84=85+86+87+88</t>
    </r>
  </si>
  <si>
    <t>90=91+92+93+94+95</t>
  </si>
  <si>
    <t>96=97+105+110+111+112+113+114+115+116+117+118,97=98+99+100+101+102+103+104,105=106+107+108+109</t>
  </si>
  <si>
    <r>
      <rPr>
        <sz val="12"/>
        <rFont val="Arial"/>
        <charset val="134"/>
      </rPr>
      <t>119=120+143+144+145+146+147+162+163+164</t>
    </r>
    <r>
      <rPr>
        <sz val="12"/>
        <rFont val="宋体"/>
        <charset val="134"/>
      </rPr>
      <t>，</t>
    </r>
    <r>
      <rPr>
        <sz val="12"/>
        <rFont val="Arial"/>
        <charset val="134"/>
      </rPr>
      <t>120=121+122+123+124+125+126+127+128+129+134+135,129=130+131+132+133,135=136+137+138+139+140+141+142,147=148+149+150+151+152+153+157+158+159+160+161,153=154+155+156</t>
    </r>
  </si>
  <si>
    <t>165=166+167+168+169+170+171+180+181+182,171=172+173+174+175+176+177+178+179</t>
  </si>
  <si>
    <t>183=184+185+186+187+188+189+190</t>
  </si>
  <si>
    <t>191=192+193+194+195+196+197</t>
  </si>
  <si>
    <t>198=199+200+201</t>
  </si>
  <si>
    <t>202=203+204+205+206+207+208+209+210+211</t>
  </si>
  <si>
    <t>212=1-73</t>
  </si>
  <si>
    <t>213=2-74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</si>
</sst>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1">
    <font>
      <sz val="12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sz val="12"/>
      <name val="仿宋_GB2312"/>
      <charset val="134"/>
    </font>
    <font>
      <sz val="12"/>
      <name val="Arial"/>
      <charset val="134"/>
    </font>
    <font>
      <sz val="12"/>
      <name val="微软雅黑"/>
      <charset val="134"/>
    </font>
    <font>
      <sz val="9"/>
      <name val="宋体"/>
      <charset val="134"/>
    </font>
    <font>
      <sz val="11"/>
      <name val="黑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Arial Unicode MS"/>
      <charset val="134"/>
    </font>
    <font>
      <sz val="18"/>
      <name val="仿宋_GB2312"/>
      <charset val="134"/>
    </font>
    <font>
      <sz val="12"/>
      <color rgb="FFFF0000"/>
      <name val="Arial"/>
      <charset val="134"/>
    </font>
    <font>
      <sz val="22"/>
      <name val="仿宋_GB2312"/>
      <charset val="134"/>
    </font>
    <font>
      <sz val="22"/>
      <name val="Arial"/>
      <charset val="134"/>
    </font>
    <font>
      <sz val="10"/>
      <name val="宋体"/>
      <charset val="134"/>
      <scheme val="major"/>
    </font>
    <font>
      <u/>
      <sz val="12"/>
      <color rgb="FF0000FF"/>
      <name val="宋体"/>
      <charset val="134"/>
    </font>
    <font>
      <u/>
      <sz val="12"/>
      <color rgb="FF80008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8"/>
      <color rgb="FF666699"/>
      <name val="宋体"/>
      <charset val="134"/>
    </font>
    <font>
      <i/>
      <sz val="11"/>
      <color rgb="FF808080"/>
      <name val="宋体"/>
      <charset val="134"/>
    </font>
    <font>
      <b/>
      <sz val="15"/>
      <color rgb="FF666699"/>
      <name val="宋体"/>
      <charset val="134"/>
    </font>
    <font>
      <b/>
      <sz val="13"/>
      <color rgb="FF666699"/>
      <name val="宋体"/>
      <charset val="134"/>
    </font>
    <font>
      <b/>
      <sz val="11"/>
      <color rgb="FF6666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i/>
      <sz val="12"/>
      <name val="宋体"/>
      <charset val="134"/>
    </font>
    <font>
      <sz val="1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9966"/>
        <bgColor indexed="64"/>
      </patternFill>
    </fill>
  </fills>
  <borders count="8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3366FF"/>
      </bottom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66FF"/>
      </top>
      <bottom style="double">
        <color rgb="FF3366FF"/>
      </bottom>
      <diagonal/>
    </border>
  </borders>
  <cellStyleXfs count="88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" borderId="76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7" applyNumberFormat="0" applyFill="0" applyAlignment="0" applyProtection="0"/>
    <xf numFmtId="0" fontId="24" fillId="0" borderId="77" applyNumberFormat="0" applyFill="0" applyAlignment="0" applyProtection="0"/>
    <xf numFmtId="0" fontId="25" fillId="0" borderId="78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79" applyNumberFormat="0" applyAlignment="0" applyProtection="0"/>
    <xf numFmtId="0" fontId="27" fillId="5" borderId="80" applyNumberFormat="0" applyAlignment="0" applyProtection="0"/>
    <xf numFmtId="0" fontId="28" fillId="5" borderId="79" applyNumberFormat="0" applyAlignment="0" applyProtection="0"/>
    <xf numFmtId="0" fontId="29" fillId="6" borderId="81" applyNumberFormat="0" applyAlignment="0" applyProtection="0"/>
    <xf numFmtId="0" fontId="30" fillId="0" borderId="82" applyNumberFormat="0" applyFill="0" applyAlignment="0" applyProtection="0"/>
    <xf numFmtId="0" fontId="31" fillId="0" borderId="83" applyNumberFormat="0" applyFill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6" borderId="0" applyNumberFormat="0" applyBorder="0" applyAlignment="0" applyProtection="0"/>
    <xf numFmtId="0" fontId="19" fillId="5" borderId="0" applyNumberFormat="0" applyBorder="0" applyAlignment="0" applyProtection="0"/>
    <xf numFmtId="0" fontId="19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35" fillId="4" borderId="0" applyNumberFormat="0" applyBorder="0" applyAlignment="0" applyProtection="0"/>
    <xf numFmtId="0" fontId="35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19" fillId="7" borderId="0" applyNumberFormat="0" applyBorder="0" applyAlignment="0" applyProtection="0"/>
    <xf numFmtId="0" fontId="19" fillId="15" borderId="0" applyNumberFormat="0" applyBorder="0" applyAlignment="0" applyProtection="0"/>
    <xf numFmtId="0" fontId="35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0" fillId="0" borderId="0"/>
    <xf numFmtId="0" fontId="0" fillId="0" borderId="0"/>
    <xf numFmtId="0" fontId="19" fillId="0" borderId="0">
      <alignment vertical="center"/>
    </xf>
    <xf numFmtId="0" fontId="36" fillId="0" borderId="0" applyNumberFormat="0" applyFill="0" applyBorder="0" applyAlignment="0" applyProtection="0"/>
    <xf numFmtId="0" fontId="0" fillId="0" borderId="0"/>
    <xf numFmtId="0" fontId="36" fillId="0" borderId="0" applyNumberFormat="0" applyFill="0" applyBorder="0" applyAlignment="0" applyProtection="0"/>
    <xf numFmtId="0" fontId="0" fillId="0" borderId="0">
      <alignment vertical="center"/>
    </xf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0" fillId="0" borderId="0"/>
    <xf numFmtId="0" fontId="0" fillId="0" borderId="0"/>
    <xf numFmtId="0" fontId="36" fillId="0" borderId="0" applyNumberFormat="0" applyFill="0" applyBorder="0" applyAlignment="0" applyProtection="0"/>
    <xf numFmtId="0" fontId="0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0" fillId="0" borderId="0"/>
    <xf numFmtId="0" fontId="0" fillId="0" borderId="0"/>
    <xf numFmtId="0" fontId="39" fillId="0" borderId="0" applyNumberFormat="0" applyFill="0" applyBorder="0" applyAlignment="0" applyProtection="0"/>
    <xf numFmtId="0" fontId="0" fillId="0" borderId="0"/>
    <xf numFmtId="0" fontId="0" fillId="0" borderId="0"/>
    <xf numFmtId="0" fontId="36" fillId="0" borderId="0" applyNumberFormat="0" applyFill="0" applyBorder="0" applyAlignment="0" applyProtection="0"/>
    <xf numFmtId="0" fontId="0" fillId="0" borderId="0"/>
    <xf numFmtId="0" fontId="37" fillId="0" borderId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0" fillId="0" borderId="0"/>
    <xf numFmtId="0" fontId="0" fillId="0" borderId="0"/>
    <xf numFmtId="0" fontId="37" fillId="0" borderId="0"/>
    <xf numFmtId="0" fontId="36" fillId="0" borderId="0" applyNumberFormat="0" applyFill="0" applyBorder="0" applyAlignment="0" applyProtection="0"/>
  </cellStyleXfs>
  <cellXfs count="28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2" xfId="57" applyFont="1" applyFill="1" applyBorder="1" applyAlignment="1" applyProtection="1">
      <alignment horizontal="center" vertical="center" wrapText="1" shrinkToFit="1"/>
    </xf>
    <xf numFmtId="0" fontId="3" fillId="0" borderId="2" xfId="57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2" borderId="2" xfId="57" applyFont="1" applyFill="1" applyBorder="1" applyAlignment="1" applyProtection="1">
      <alignment horizontal="center" vertical="center" wrapText="1" shrinkToFit="1"/>
    </xf>
    <xf numFmtId="0" fontId="3" fillId="0" borderId="6" xfId="57" applyFont="1" applyFill="1" applyBorder="1" applyAlignment="1" applyProtection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8" xfId="57" applyFont="1" applyFill="1" applyBorder="1" applyAlignment="1" applyProtection="1">
      <alignment horizontal="center" vertical="center" wrapText="1" shrinkToFit="1"/>
    </xf>
    <xf numFmtId="0" fontId="4" fillId="0" borderId="8" xfId="60" applyFont="1" applyFill="1" applyBorder="1" applyAlignment="1" applyProtection="1">
      <alignment horizontal="center" vertical="center" wrapText="1" shrinkToFit="1"/>
    </xf>
    <xf numFmtId="0" fontId="4" fillId="0" borderId="8" xfId="80" applyFont="1" applyFill="1" applyBorder="1" applyAlignment="1" applyProtection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2" borderId="8" xfId="57" applyFont="1" applyFill="1" applyBorder="1" applyAlignment="1" applyProtection="1">
      <alignment horizontal="center" vertical="center" wrapText="1" shrinkToFit="1"/>
    </xf>
    <xf numFmtId="0" fontId="4" fillId="0" borderId="9" xfId="57" applyFont="1" applyFill="1" applyBorder="1" applyAlignment="1" applyProtection="1">
      <alignment horizontal="center" vertical="center" wrapText="1" shrinkToFit="1"/>
    </xf>
    <xf numFmtId="0" fontId="3" fillId="0" borderId="8" xfId="80" applyFont="1" applyFill="1" applyBorder="1" applyAlignment="1" applyProtection="1">
      <alignment horizontal="center" vertical="center" wrapText="1" shrinkToFit="1"/>
    </xf>
    <xf numFmtId="0" fontId="3" fillId="0" borderId="8" xfId="80" applyFont="1" applyFill="1" applyBorder="1" applyAlignment="1" applyProtection="1">
      <alignment horizontal="left" vertical="center" wrapText="1" shrinkToFit="1"/>
    </xf>
    <xf numFmtId="0" fontId="5" fillId="0" borderId="8" xfId="80" applyFont="1" applyFill="1" applyBorder="1" applyAlignment="1" applyProtection="1">
      <alignment horizontal="center" vertical="center" wrapText="1" shrinkToFit="1"/>
    </xf>
    <xf numFmtId="0" fontId="3" fillId="0" borderId="8" xfId="57" applyFont="1" applyFill="1" applyBorder="1" applyAlignment="1" applyProtection="1">
      <alignment horizontal="center" vertical="center" wrapText="1" shrinkToFit="1"/>
    </xf>
    <xf numFmtId="0" fontId="4" fillId="0" borderId="8" xfId="80" applyFont="1" applyFill="1" applyBorder="1" applyAlignment="1" applyProtection="1">
      <alignment horizontal="left" vertical="center" wrapText="1" shrinkToFit="1"/>
    </xf>
    <xf numFmtId="0" fontId="0" fillId="0" borderId="7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4" fontId="6" fillId="0" borderId="13" xfId="0" applyNumberFormat="1" applyFont="1" applyFill="1" applyBorder="1" applyAlignment="1">
      <alignment vertical="center"/>
    </xf>
    <xf numFmtId="176" fontId="6" fillId="0" borderId="14" xfId="0" applyNumberFormat="1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17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4" fillId="0" borderId="22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4" fillId="0" borderId="23" xfId="60" applyFont="1" applyFill="1" applyBorder="1" applyAlignment="1" applyProtection="1">
      <alignment horizontal="center" vertical="center" wrapText="1" shrinkToFit="1"/>
    </xf>
    <xf numFmtId="0" fontId="3" fillId="0" borderId="8" xfId="60" applyFont="1" applyFill="1" applyBorder="1" applyAlignment="1" applyProtection="1">
      <alignment horizontal="center" vertical="center" wrapText="1" shrinkToFit="1"/>
    </xf>
    <xf numFmtId="0" fontId="5" fillId="0" borderId="8" xfId="60" applyFont="1" applyFill="1" applyBorder="1" applyAlignment="1" applyProtection="1">
      <alignment horizontal="center" vertical="center" wrapText="1" shrinkToFit="1"/>
    </xf>
    <xf numFmtId="0" fontId="0" fillId="0" borderId="8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vertical="center"/>
    </xf>
    <xf numFmtId="0" fontId="0" fillId="0" borderId="2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 wrapText="1" shrinkToFit="1"/>
    </xf>
    <xf numFmtId="0" fontId="0" fillId="0" borderId="0" xfId="0" applyNumberFormat="1" applyFill="1" applyBorder="1" applyAlignment="1">
      <alignment vertical="center" wrapText="1" shrinkToFit="1"/>
    </xf>
    <xf numFmtId="0" fontId="0" fillId="0" borderId="0" xfId="0" applyNumberFormat="1" applyFill="1" applyBorder="1" applyAlignment="1">
      <alignment horizontal="center" vertical="center" shrinkToFit="1"/>
    </xf>
    <xf numFmtId="0" fontId="0" fillId="0" borderId="0" xfId="0" applyNumberFormat="1" applyFill="1" applyBorder="1" applyAlignment="1">
      <alignment vertical="center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textRotation="255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textRotation="255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57" applyFont="1" applyBorder="1" applyAlignment="1" applyProtection="1">
      <alignment horizontal="center" vertical="center" wrapText="1" shrinkToFit="1"/>
    </xf>
    <xf numFmtId="0" fontId="4" fillId="0" borderId="8" xfId="57" applyFont="1" applyBorder="1" applyAlignment="1" applyProtection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textRotation="255" wrapText="1" shrinkToFit="1"/>
    </xf>
    <xf numFmtId="0" fontId="4" fillId="0" borderId="32" xfId="80" applyFont="1" applyBorder="1" applyAlignment="1" applyProtection="1">
      <alignment horizontal="left" vertical="center" wrapText="1" shrinkToFit="1"/>
    </xf>
    <xf numFmtId="0" fontId="4" fillId="0" borderId="33" xfId="80" applyFont="1" applyBorder="1" applyAlignment="1" applyProtection="1">
      <alignment horizontal="left" vertical="center" wrapText="1" shrinkToFit="1"/>
    </xf>
    <xf numFmtId="0" fontId="4" fillId="0" borderId="33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7" xfId="57" applyFont="1" applyBorder="1" applyAlignment="1" applyProtection="1">
      <alignment horizontal="center" vertical="center" wrapText="1" shrinkToFit="1"/>
    </xf>
    <xf numFmtId="0" fontId="4" fillId="0" borderId="34" xfId="0" applyFont="1" applyBorder="1" applyAlignment="1">
      <alignment horizontal="center" vertical="center" textRotation="255" wrapText="1" shrinkToFit="1"/>
    </xf>
    <xf numFmtId="0" fontId="4" fillId="0" borderId="12" xfId="80" applyFont="1" applyBorder="1" applyAlignment="1" applyProtection="1">
      <alignment horizontal="left" vertical="center" wrapText="1" shrinkToFit="1"/>
    </xf>
    <xf numFmtId="0" fontId="4" fillId="0" borderId="8" xfId="80" applyFont="1" applyBorder="1" applyAlignment="1" applyProtection="1">
      <alignment horizontal="left" vertical="center" wrapText="1" shrinkToFit="1"/>
    </xf>
    <xf numFmtId="0" fontId="4" fillId="0" borderId="7" xfId="57" applyFont="1" applyBorder="1" applyAlignment="1" applyProtection="1">
      <alignment horizontal="left" vertical="center" wrapText="1" shrinkToFit="1"/>
    </xf>
    <xf numFmtId="0" fontId="4" fillId="0" borderId="8" xfId="57" applyFont="1" applyBorder="1" applyAlignment="1" applyProtection="1">
      <alignment horizontal="left" vertical="center" wrapText="1" shrinkToFit="1"/>
    </xf>
    <xf numFmtId="0" fontId="4" fillId="0" borderId="7" xfId="0" applyFont="1" applyBorder="1" applyAlignment="1">
      <alignment horizontal="center" vertical="center" textRotation="255" wrapText="1" shrinkToFit="1"/>
    </xf>
    <xf numFmtId="0" fontId="4" fillId="0" borderId="8" xfId="60" applyFont="1" applyBorder="1" applyAlignment="1" applyProtection="1">
      <alignment horizontal="left" vertical="center" wrapText="1" shrinkToFit="1"/>
    </xf>
    <xf numFmtId="0" fontId="13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textRotation="255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8" xfId="80" applyFont="1" applyBorder="1" applyAlignment="1" applyProtection="1">
      <alignment horizontal="left" vertical="center" wrapText="1" shrinkToFit="1"/>
    </xf>
    <xf numFmtId="0" fontId="5" fillId="0" borderId="8" xfId="0" applyFont="1" applyBorder="1" applyAlignment="1">
      <alignment horizontal="left" vertical="center" shrinkToFit="1"/>
    </xf>
    <xf numFmtId="0" fontId="4" fillId="0" borderId="8" xfId="57" applyFont="1" applyBorder="1" applyAlignment="1" applyProtection="1">
      <alignment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textRotation="255" wrapText="1" shrinkToFit="1"/>
    </xf>
    <xf numFmtId="0" fontId="4" fillId="0" borderId="36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horizontal="center" vertical="center" textRotation="255" wrapText="1" shrinkToFit="1"/>
    </xf>
    <xf numFmtId="0" fontId="4" fillId="0" borderId="38" xfId="0" applyFont="1" applyBorder="1" applyAlignment="1">
      <alignment horizontal="center" vertical="center" textRotation="255" wrapText="1" shrinkToFit="1"/>
    </xf>
    <xf numFmtId="0" fontId="4" fillId="0" borderId="8" xfId="0" applyFont="1" applyBorder="1" applyAlignment="1">
      <alignment horizontal="center" vertical="center" textRotation="255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center" vertical="center" textRotation="255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textRotation="255" wrapText="1" shrinkToFit="1"/>
    </xf>
    <xf numFmtId="0" fontId="4" fillId="0" borderId="37" xfId="0" applyFont="1" applyBorder="1" applyAlignment="1">
      <alignment horizontal="center" vertical="center" textRotation="255" wrapText="1" shrinkToFit="1"/>
    </xf>
    <xf numFmtId="0" fontId="4" fillId="0" borderId="40" xfId="0" applyFont="1" applyBorder="1" applyAlignment="1">
      <alignment horizontal="center" vertical="center" textRotation="255" wrapText="1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left" vertical="center" wrapText="1"/>
    </xf>
    <xf numFmtId="0" fontId="3" fillId="0" borderId="43" xfId="57" applyFont="1" applyBorder="1" applyAlignment="1" applyProtection="1">
      <alignment horizontal="center" vertical="center" wrapText="1" shrinkToFit="1"/>
    </xf>
    <xf numFmtId="0" fontId="4" fillId="0" borderId="44" xfId="57" applyFont="1" applyBorder="1" applyAlignment="1" applyProtection="1">
      <alignment horizontal="center" vertical="center" wrapText="1" shrinkToFit="1"/>
    </xf>
    <xf numFmtId="0" fontId="4" fillId="0" borderId="44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47" xfId="0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wrapText="1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vertical="center" shrinkToFit="1"/>
    </xf>
    <xf numFmtId="0" fontId="0" fillId="0" borderId="52" xfId="0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wrapText="1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 wrapText="1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wrapText="1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textRotation="255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center" vertical="center" textRotation="255" shrinkToFit="1"/>
    </xf>
    <xf numFmtId="0" fontId="4" fillId="0" borderId="8" xfId="60" applyFont="1" applyBorder="1" applyAlignment="1" applyProtection="1">
      <alignment horizontal="center" vertical="center" wrapText="1" shrinkToFit="1"/>
    </xf>
    <xf numFmtId="0" fontId="3" fillId="0" borderId="8" xfId="60" applyFont="1" applyBorder="1" applyAlignment="1" applyProtection="1">
      <alignment horizontal="center" vertical="center" shrinkToFit="1"/>
    </xf>
    <xf numFmtId="0" fontId="4" fillId="0" borderId="8" xfId="60" applyFont="1" applyBorder="1" applyAlignment="1" applyProtection="1">
      <alignment horizontal="center" vertical="center" shrinkToFi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8" xfId="60" applyFont="1" applyBorder="1" applyAlignment="1" applyProtection="1">
      <alignment horizontal="left" vertical="center" shrinkToFit="1"/>
    </xf>
    <xf numFmtId="0" fontId="4" fillId="0" borderId="8" xfId="60" applyFont="1" applyBorder="1" applyAlignment="1" applyProtection="1">
      <alignment horizontal="left" vertical="center" shrinkToFit="1"/>
    </xf>
    <xf numFmtId="0" fontId="13" fillId="0" borderId="2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60" applyFont="1" applyBorder="1" applyAlignment="1" applyProtection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wrapText="1" shrinkToFit="1"/>
    </xf>
    <xf numFmtId="0" fontId="4" fillId="0" borderId="33" xfId="60" applyFont="1" applyBorder="1" applyAlignment="1" applyProtection="1">
      <alignment horizontal="center" vertical="center" wrapText="1" shrinkToFit="1"/>
    </xf>
    <xf numFmtId="0" fontId="3" fillId="0" borderId="12" xfId="0" applyFont="1" applyBorder="1" applyAlignment="1">
      <alignment horizontal="left" vertical="center" shrinkToFit="1"/>
    </xf>
    <xf numFmtId="0" fontId="4" fillId="0" borderId="38" xfId="60" applyFont="1" applyBorder="1" applyAlignment="1" applyProtection="1">
      <alignment horizontal="center" vertical="center" wrapText="1" shrinkToFit="1"/>
    </xf>
    <xf numFmtId="0" fontId="3" fillId="0" borderId="12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5" fillId="0" borderId="8" xfId="60" applyFont="1" applyBorder="1" applyAlignment="1" applyProtection="1">
      <alignment horizontal="left" vertical="center" shrinkToFit="1"/>
    </xf>
    <xf numFmtId="0" fontId="3" fillId="0" borderId="40" xfId="0" applyFont="1" applyBorder="1" applyAlignment="1">
      <alignment horizontal="center" vertical="center" textRotation="255" shrinkToFit="1"/>
    </xf>
    <xf numFmtId="0" fontId="4" fillId="0" borderId="39" xfId="60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textRotation="255" shrinkToFit="1"/>
    </xf>
    <xf numFmtId="0" fontId="4" fillId="0" borderId="27" xfId="60" applyFont="1" applyBorder="1" applyAlignment="1" applyProtection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wrapText="1" shrinkToFit="1"/>
    </xf>
    <xf numFmtId="0" fontId="4" fillId="0" borderId="67" xfId="0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textRotation="255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69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textRotation="255" shrinkToFit="1"/>
    </xf>
    <xf numFmtId="0" fontId="4" fillId="0" borderId="44" xfId="0" applyFont="1" applyBorder="1" applyAlignment="1">
      <alignment horizontal="center" vertical="center" textRotation="255" shrinkToFit="1"/>
    </xf>
    <xf numFmtId="0" fontId="3" fillId="0" borderId="44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44" xfId="60" applyFont="1" applyBorder="1" applyAlignment="1" applyProtection="1">
      <alignment horizontal="left" vertical="center" shrinkToFit="1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" xfId="57" applyFont="1" applyBorder="1" applyAlignment="1" applyProtection="1">
      <alignment horizontal="center" vertical="center" wrapText="1" shrinkToFit="1"/>
    </xf>
    <xf numFmtId="0" fontId="4" fillId="0" borderId="2" xfId="57" applyFont="1" applyBorder="1" applyAlignment="1" applyProtection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textRotation="255" wrapText="1" shrinkToFit="1"/>
    </xf>
    <xf numFmtId="0" fontId="4" fillId="0" borderId="72" xfId="80" applyFont="1" applyBorder="1" applyAlignment="1" applyProtection="1">
      <alignment horizontal="left" vertical="center" wrapText="1" shrinkToFit="1"/>
    </xf>
    <xf numFmtId="0" fontId="4" fillId="0" borderId="73" xfId="80" applyFont="1" applyBorder="1" applyAlignment="1" applyProtection="1">
      <alignment horizontal="left" vertical="center" wrapText="1" shrinkToFit="1"/>
    </xf>
    <xf numFmtId="0" fontId="4" fillId="0" borderId="7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textRotation="255" wrapText="1" shrinkToFit="1"/>
    </xf>
    <xf numFmtId="0" fontId="4" fillId="0" borderId="44" xfId="80" applyFont="1" applyBorder="1" applyAlignment="1" applyProtection="1">
      <alignment horizontal="left" vertical="center" wrapText="1" shrinkToFit="1"/>
    </xf>
    <xf numFmtId="0" fontId="9" fillId="0" borderId="74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center" vertical="center" shrinkToFi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5" xfId="49"/>
    <cellStyle name="常规 6" xfId="50"/>
    <cellStyle name="_ET_STYLE_NoName_00_ 2" xfId="51"/>
    <cellStyle name="常规 3" xfId="52"/>
    <cellStyle name="ColLevel_3" xfId="53"/>
    <cellStyle name="_ET_STYLE_NoName_00__（市级）2017村级资金收支汇总表（到村、社区） - 副本" xfId="54"/>
    <cellStyle name="RowLevel_7" xfId="55"/>
    <cellStyle name="常规 2 2" xfId="56"/>
    <cellStyle name="常规_昆山市2014年收支决算及2015年收支预算表(表样）" xfId="57"/>
    <cellStyle name="_ET_STYLE_NoName_00__周庄镇经济服务中心2018年村委会与社区合作社预算执行情况表11（上报时间：8.22）" xfId="58"/>
    <cellStyle name="常规 5" xfId="59"/>
    <cellStyle name="常规_Sheet1" xfId="60"/>
    <cellStyle name="_ET_STYLE_NoName_00__陆家镇（2018年村委会与社区合作社预算执行情况表" xfId="61"/>
    <cellStyle name="常规 4" xfId="62"/>
    <cellStyle name="_ET_STYLE_NoName_00_ 3" xfId="63"/>
    <cellStyle name="_ET_STYLE_NoName_00__（震川办事处群益社区）2018年村委会与社区合作社预算执行情况表（上报时间：8.22）" xfId="64"/>
    <cellStyle name="ColLevel_7" xfId="65"/>
    <cellStyle name="RowLevel_5" xfId="66"/>
    <cellStyle name="ColLevel_2" xfId="67"/>
    <cellStyle name="_ET_STYLE_NoName_00__2018年村委会与社区合作社预算执行情况表（花桥8.22）" xfId="68"/>
    <cellStyle name="常规 2" xfId="69"/>
    <cellStyle name="ColLevel_4" xfId="70"/>
    <cellStyle name="_ET_STYLE_NoName_00_ 4" xfId="71"/>
    <cellStyle name="RowLevel_3" xfId="72"/>
    <cellStyle name="RowLevel_1" xfId="73"/>
    <cellStyle name="_ET_STYLE_NoName_00__（周市）2018年村委会与社区合作社预算执行情况表" xfId="74"/>
    <cellStyle name="_ET_STYLE_NoName_00__8.22锦溪（发区镇表样）2018年村委会与社区合作社预算执行情况表（上报时间：8.15）" xfId="75"/>
    <cellStyle name="RowLevel_2" xfId="76"/>
    <cellStyle name="_ET_STYLE_NoName_00_" xfId="77"/>
    <cellStyle name="_ET_STYLE_NoName_00__（开发区11村汇总表）2018年村委会与社区合作社预算执行情况表（上半年(1)" xfId="78"/>
    <cellStyle name="ColLevel_6" xfId="79"/>
    <cellStyle name="常规_Sheet2" xfId="80"/>
    <cellStyle name="样式 1" xfId="81"/>
    <cellStyle name="RowLevel_4" xfId="82"/>
    <cellStyle name="ColLevel_1" xfId="83"/>
    <cellStyle name="_ET_STYLE_NoName_00__张浦镇2018年村委会与社区合作社预算执行情况表（上报时间：8.22） (2)(1)" xfId="84"/>
    <cellStyle name="_ET_STYLE_NoName_00__4.（市级）2016村级收支表汇总（到村、社区）(原稿--锦溪修改后）--（最终定稿） - - 副本" xfId="85"/>
    <cellStyle name="样式 1 2" xfId="86"/>
    <cellStyle name="RowLevel_6" xfId="8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2"/>
  <sheetViews>
    <sheetView zoomScale="115" zoomScaleNormal="115" workbookViewId="0">
      <selection activeCell="F12" sqref="F12"/>
    </sheetView>
  </sheetViews>
  <sheetFormatPr defaultColWidth="9" defaultRowHeight="14.25"/>
  <cols>
    <col min="4" max="4" width="27.625"/>
    <col min="6" max="6" width="27.875"/>
    <col min="7" max="7" width="1.25"/>
    <col min="11" max="11" width="25.375"/>
    <col min="13" max="13" width="27.875"/>
  </cols>
  <sheetData>
    <row r="1" ht="27" spans="1:13">
      <c r="A1" s="200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ht="15" spans="1:13">
      <c r="A2" s="252"/>
      <c r="B2" s="252"/>
      <c r="C2" s="252"/>
      <c r="D2" s="252"/>
      <c r="E2" s="110"/>
      <c r="F2" s="110"/>
      <c r="G2" s="110"/>
      <c r="H2" s="252"/>
      <c r="I2" s="252"/>
      <c r="J2" s="252"/>
      <c r="K2" s="252"/>
      <c r="L2" s="110"/>
      <c r="M2" s="110"/>
    </row>
    <row r="3" ht="15.75" spans="1:13">
      <c r="A3" s="108" t="s">
        <v>1</v>
      </c>
      <c r="B3" s="108"/>
      <c r="C3" s="108"/>
      <c r="D3" s="109"/>
      <c r="E3" s="108"/>
      <c r="F3" s="108"/>
      <c r="G3" s="108"/>
      <c r="H3" s="108"/>
      <c r="I3" s="108"/>
      <c r="J3" s="109"/>
      <c r="K3" s="109"/>
      <c r="L3" s="108"/>
      <c r="M3" s="108"/>
    </row>
    <row r="4" ht="58" customHeight="1" spans="1:13">
      <c r="A4" s="253" t="s">
        <v>2</v>
      </c>
      <c r="B4" s="120"/>
      <c r="C4" s="120"/>
      <c r="D4" s="120"/>
      <c r="E4" s="254" t="s">
        <v>3</v>
      </c>
      <c r="F4" s="255" t="s">
        <v>4</v>
      </c>
      <c r="G4" s="256"/>
      <c r="H4" s="253" t="s">
        <v>2</v>
      </c>
      <c r="I4" s="120"/>
      <c r="J4" s="120"/>
      <c r="K4" s="120"/>
      <c r="L4" s="254" t="s">
        <v>3</v>
      </c>
      <c r="M4" s="255" t="s">
        <v>4</v>
      </c>
    </row>
    <row r="5" ht="15" spans="1:13">
      <c r="A5" s="208" t="s">
        <v>5</v>
      </c>
      <c r="B5" s="125"/>
      <c r="C5" s="125"/>
      <c r="D5" s="125"/>
      <c r="E5" s="125">
        <v>1</v>
      </c>
      <c r="F5" s="126"/>
      <c r="G5" s="110"/>
      <c r="H5" s="257" t="s">
        <v>6</v>
      </c>
      <c r="I5" s="210" t="s">
        <v>7</v>
      </c>
      <c r="J5" s="211" t="s">
        <v>8</v>
      </c>
      <c r="K5" s="212"/>
      <c r="L5" s="125">
        <v>37</v>
      </c>
      <c r="M5" s="258" t="s">
        <v>9</v>
      </c>
    </row>
    <row r="6" ht="15" spans="1:13">
      <c r="A6" s="208" t="s">
        <v>10</v>
      </c>
      <c r="B6" s="125"/>
      <c r="C6" s="125"/>
      <c r="D6" s="125"/>
      <c r="E6" s="125">
        <v>2</v>
      </c>
      <c r="F6" s="126"/>
      <c r="G6" s="110"/>
      <c r="H6" s="153"/>
      <c r="I6" s="215"/>
      <c r="J6" s="211" t="s">
        <v>11</v>
      </c>
      <c r="K6" s="212"/>
      <c r="L6" s="125">
        <v>38</v>
      </c>
      <c r="M6" s="258" t="s">
        <v>12</v>
      </c>
    </row>
    <row r="7" ht="15" spans="1:13">
      <c r="A7" s="216" t="s">
        <v>13</v>
      </c>
      <c r="B7" s="212"/>
      <c r="C7" s="212"/>
      <c r="D7" s="212"/>
      <c r="E7" s="125">
        <v>3</v>
      </c>
      <c r="F7" s="126"/>
      <c r="G7" s="110"/>
      <c r="H7" s="153"/>
      <c r="I7" s="215"/>
      <c r="J7" s="211" t="s">
        <v>14</v>
      </c>
      <c r="K7" s="212"/>
      <c r="L7" s="125">
        <v>39</v>
      </c>
      <c r="M7" s="258"/>
    </row>
    <row r="8" ht="72" spans="1:13">
      <c r="A8" s="237" t="s">
        <v>7</v>
      </c>
      <c r="B8" s="218" t="s">
        <v>15</v>
      </c>
      <c r="C8" s="219" t="s">
        <v>16</v>
      </c>
      <c r="D8" s="220"/>
      <c r="E8" s="125">
        <v>4</v>
      </c>
      <c r="F8" s="126"/>
      <c r="G8" s="110"/>
      <c r="H8" s="153"/>
      <c r="I8" s="215"/>
      <c r="J8" s="211" t="s">
        <v>17</v>
      </c>
      <c r="K8" s="212"/>
      <c r="L8" s="125">
        <v>40</v>
      </c>
      <c r="M8" s="259" t="s">
        <v>18</v>
      </c>
    </row>
    <row r="9" ht="15" spans="1:13">
      <c r="A9" s="237"/>
      <c r="B9" s="218"/>
      <c r="C9" s="222" t="s">
        <v>19</v>
      </c>
      <c r="D9" s="223"/>
      <c r="E9" s="125">
        <v>5</v>
      </c>
      <c r="F9" s="126"/>
      <c r="G9" s="110"/>
      <c r="H9" s="153"/>
      <c r="I9" s="215"/>
      <c r="J9" s="211" t="s">
        <v>20</v>
      </c>
      <c r="K9" s="212"/>
      <c r="L9" s="125">
        <v>41</v>
      </c>
      <c r="M9" s="258"/>
    </row>
    <row r="10" ht="15" spans="1:13">
      <c r="A10" s="237"/>
      <c r="B10" s="218"/>
      <c r="C10" s="222" t="s">
        <v>21</v>
      </c>
      <c r="D10" s="223"/>
      <c r="E10" s="125">
        <v>6</v>
      </c>
      <c r="F10" s="126"/>
      <c r="G10" s="110"/>
      <c r="H10" s="153"/>
      <c r="I10" s="215"/>
      <c r="J10" s="210" t="s">
        <v>7</v>
      </c>
      <c r="K10" s="211" t="s">
        <v>22</v>
      </c>
      <c r="L10" s="125">
        <v>42</v>
      </c>
      <c r="M10" s="258" t="s">
        <v>23</v>
      </c>
    </row>
    <row r="11" ht="24" spans="1:13">
      <c r="A11" s="237"/>
      <c r="B11" s="218"/>
      <c r="C11" s="222" t="s">
        <v>24</v>
      </c>
      <c r="D11" s="223"/>
      <c r="E11" s="125">
        <v>7</v>
      </c>
      <c r="F11" s="126"/>
      <c r="G11" s="110"/>
      <c r="H11" s="153"/>
      <c r="I11" s="215"/>
      <c r="J11" s="215"/>
      <c r="K11" s="211" t="s">
        <v>25</v>
      </c>
      <c r="L11" s="125">
        <v>43</v>
      </c>
      <c r="M11" s="258" t="s">
        <v>26</v>
      </c>
    </row>
    <row r="12" ht="15" spans="1:13">
      <c r="A12" s="237"/>
      <c r="B12" s="218"/>
      <c r="C12" s="219" t="s">
        <v>7</v>
      </c>
      <c r="D12" s="222" t="s">
        <v>27</v>
      </c>
      <c r="E12" s="125">
        <v>8</v>
      </c>
      <c r="F12" s="126"/>
      <c r="G12" s="110"/>
      <c r="H12" s="153"/>
      <c r="I12" s="215"/>
      <c r="J12" s="215"/>
      <c r="K12" s="211" t="s">
        <v>28</v>
      </c>
      <c r="L12" s="125">
        <v>44</v>
      </c>
      <c r="M12" s="258" t="s">
        <v>29</v>
      </c>
    </row>
    <row r="13" ht="15" spans="1:13">
      <c r="A13" s="237"/>
      <c r="B13" s="218"/>
      <c r="C13" s="220"/>
      <c r="D13" s="222" t="s">
        <v>30</v>
      </c>
      <c r="E13" s="125">
        <v>9</v>
      </c>
      <c r="F13" s="126"/>
      <c r="G13" s="110"/>
      <c r="H13" s="153"/>
      <c r="I13" s="215"/>
      <c r="J13" s="215"/>
      <c r="K13" s="211" t="s">
        <v>31</v>
      </c>
      <c r="L13" s="125">
        <v>45</v>
      </c>
      <c r="M13" s="258" t="s">
        <v>32</v>
      </c>
    </row>
    <row r="14" ht="15" spans="1:13">
      <c r="A14" s="237"/>
      <c r="B14" s="218"/>
      <c r="C14" s="220"/>
      <c r="D14" s="222" t="s">
        <v>33</v>
      </c>
      <c r="E14" s="125">
        <v>10</v>
      </c>
      <c r="F14" s="126"/>
      <c r="G14" s="110"/>
      <c r="H14" s="153"/>
      <c r="I14" s="215"/>
      <c r="J14" s="215"/>
      <c r="K14" s="211" t="s">
        <v>34</v>
      </c>
      <c r="L14" s="125">
        <v>46</v>
      </c>
      <c r="M14" s="258" t="s">
        <v>35</v>
      </c>
    </row>
    <row r="15" ht="15" spans="1:13">
      <c r="A15" s="237"/>
      <c r="B15" s="218"/>
      <c r="C15" s="222" t="s">
        <v>36</v>
      </c>
      <c r="D15" s="223"/>
      <c r="E15" s="125">
        <v>11</v>
      </c>
      <c r="F15" s="126"/>
      <c r="G15" s="110"/>
      <c r="H15" s="153"/>
      <c r="I15" s="215"/>
      <c r="J15" s="215"/>
      <c r="K15" s="211" t="s">
        <v>37</v>
      </c>
      <c r="L15" s="125">
        <v>47</v>
      </c>
      <c r="M15" s="258" t="s">
        <v>38</v>
      </c>
    </row>
    <row r="16" ht="24" spans="1:13">
      <c r="A16" s="237"/>
      <c r="B16" s="218"/>
      <c r="C16" s="225" t="s">
        <v>7</v>
      </c>
      <c r="D16" s="226" t="s">
        <v>39</v>
      </c>
      <c r="E16" s="125">
        <v>12</v>
      </c>
      <c r="F16" s="126"/>
      <c r="G16" s="110"/>
      <c r="H16" s="153"/>
      <c r="I16" s="215"/>
      <c r="J16" s="211" t="s">
        <v>40</v>
      </c>
      <c r="K16" s="212"/>
      <c r="L16" s="125">
        <v>48</v>
      </c>
      <c r="M16" s="258" t="s">
        <v>41</v>
      </c>
    </row>
    <row r="17" ht="15" spans="1:13">
      <c r="A17" s="237"/>
      <c r="B17" s="218"/>
      <c r="C17" s="125"/>
      <c r="D17" s="226" t="s">
        <v>42</v>
      </c>
      <c r="E17" s="125">
        <v>13</v>
      </c>
      <c r="F17" s="126"/>
      <c r="G17" s="110"/>
      <c r="H17" s="153"/>
      <c r="I17" s="215"/>
      <c r="J17" s="211" t="s">
        <v>43</v>
      </c>
      <c r="K17" s="212"/>
      <c r="L17" s="125">
        <v>49</v>
      </c>
      <c r="M17" s="258" t="s">
        <v>44</v>
      </c>
    </row>
    <row r="18" ht="15" spans="1:13">
      <c r="A18" s="237"/>
      <c r="B18" s="218"/>
      <c r="C18" s="125"/>
      <c r="D18" s="226" t="s">
        <v>45</v>
      </c>
      <c r="E18" s="125">
        <v>14</v>
      </c>
      <c r="F18" s="126"/>
      <c r="G18" s="110"/>
      <c r="H18" s="153"/>
      <c r="I18" s="215"/>
      <c r="J18" s="227" t="s">
        <v>46</v>
      </c>
      <c r="K18" s="212"/>
      <c r="L18" s="125">
        <v>50</v>
      </c>
      <c r="M18" s="258" t="s">
        <v>47</v>
      </c>
    </row>
    <row r="19" ht="15" spans="1:13">
      <c r="A19" s="237"/>
      <c r="B19" s="218"/>
      <c r="C19" s="125"/>
      <c r="D19" s="226" t="s">
        <v>48</v>
      </c>
      <c r="E19" s="125">
        <v>15</v>
      </c>
      <c r="F19" s="126"/>
      <c r="G19" s="110"/>
      <c r="H19" s="153"/>
      <c r="I19" s="215"/>
      <c r="J19" s="227" t="s">
        <v>49</v>
      </c>
      <c r="K19" s="212"/>
      <c r="L19" s="125">
        <v>51</v>
      </c>
      <c r="M19" s="258"/>
    </row>
    <row r="20" ht="15" spans="1:13">
      <c r="A20" s="237"/>
      <c r="B20" s="218"/>
      <c r="C20" s="222" t="s">
        <v>50</v>
      </c>
      <c r="D20" s="223"/>
      <c r="E20" s="125">
        <v>16</v>
      </c>
      <c r="F20" s="126"/>
      <c r="G20" s="110"/>
      <c r="H20" s="153"/>
      <c r="I20" s="215"/>
      <c r="J20" s="227" t="s">
        <v>51</v>
      </c>
      <c r="K20" s="212"/>
      <c r="L20" s="125">
        <v>52</v>
      </c>
      <c r="M20" s="258" t="s">
        <v>52</v>
      </c>
    </row>
    <row r="21" ht="15" spans="1:13">
      <c r="A21" s="237"/>
      <c r="B21" s="218"/>
      <c r="C21" s="219" t="s">
        <v>7</v>
      </c>
      <c r="D21" s="226" t="s">
        <v>53</v>
      </c>
      <c r="E21" s="125">
        <v>17</v>
      </c>
      <c r="F21" s="126"/>
      <c r="G21" s="110"/>
      <c r="H21" s="153"/>
      <c r="I21" s="215"/>
      <c r="J21" s="260" t="s">
        <v>54</v>
      </c>
      <c r="K21" s="261"/>
      <c r="L21" s="262">
        <v>53</v>
      </c>
      <c r="M21" s="259"/>
    </row>
    <row r="22" ht="15" spans="1:13">
      <c r="A22" s="237"/>
      <c r="B22" s="218"/>
      <c r="C22" s="220"/>
      <c r="D22" s="226" t="s">
        <v>55</v>
      </c>
      <c r="E22" s="125">
        <v>18</v>
      </c>
      <c r="F22" s="126"/>
      <c r="G22" s="110"/>
      <c r="H22" s="153"/>
      <c r="I22" s="215"/>
      <c r="J22" s="227" t="s">
        <v>56</v>
      </c>
      <c r="K22" s="212"/>
      <c r="L22" s="125">
        <v>54</v>
      </c>
      <c r="M22" s="258" t="s">
        <v>57</v>
      </c>
    </row>
    <row r="23" ht="15" spans="1:13">
      <c r="A23" s="237"/>
      <c r="B23" s="218"/>
      <c r="C23" s="220"/>
      <c r="D23" s="226" t="s">
        <v>58</v>
      </c>
      <c r="E23" s="125">
        <v>19</v>
      </c>
      <c r="F23" s="126"/>
      <c r="G23" s="110"/>
      <c r="H23" s="153"/>
      <c r="I23" s="215"/>
      <c r="J23" s="227" t="s">
        <v>59</v>
      </c>
      <c r="K23" s="212"/>
      <c r="L23" s="125">
        <v>55</v>
      </c>
      <c r="M23" s="258"/>
    </row>
    <row r="24" ht="15" spans="1:13">
      <c r="A24" s="237"/>
      <c r="B24" s="218" t="s">
        <v>60</v>
      </c>
      <c r="C24" s="219" t="s">
        <v>16</v>
      </c>
      <c r="D24" s="220"/>
      <c r="E24" s="125">
        <v>20</v>
      </c>
      <c r="F24" s="126"/>
      <c r="G24" s="110"/>
      <c r="H24" s="153"/>
      <c r="I24" s="215"/>
      <c r="J24" s="227" t="s">
        <v>61</v>
      </c>
      <c r="K24" s="212"/>
      <c r="L24" s="125">
        <v>56</v>
      </c>
      <c r="M24" s="258"/>
    </row>
    <row r="25" ht="15" spans="1:13">
      <c r="A25" s="237"/>
      <c r="B25" s="218"/>
      <c r="C25" s="222" t="s">
        <v>62</v>
      </c>
      <c r="D25" s="223"/>
      <c r="E25" s="125">
        <v>21</v>
      </c>
      <c r="F25" s="126"/>
      <c r="G25" s="110"/>
      <c r="H25" s="153"/>
      <c r="I25" s="215"/>
      <c r="J25" s="227" t="s">
        <v>63</v>
      </c>
      <c r="K25" s="212"/>
      <c r="L25" s="125">
        <v>57</v>
      </c>
      <c r="M25" s="258"/>
    </row>
    <row r="26" ht="15" spans="1:13">
      <c r="A26" s="237"/>
      <c r="B26" s="218"/>
      <c r="C26" s="222" t="s">
        <v>64</v>
      </c>
      <c r="D26" s="223"/>
      <c r="E26" s="125">
        <v>22</v>
      </c>
      <c r="F26" s="126"/>
      <c r="G26" s="110"/>
      <c r="H26" s="153"/>
      <c r="I26" s="215"/>
      <c r="J26" s="227" t="s">
        <v>65</v>
      </c>
      <c r="K26" s="212"/>
      <c r="L26" s="125">
        <v>58</v>
      </c>
      <c r="M26" s="258" t="s">
        <v>66</v>
      </c>
    </row>
    <row r="27" ht="36" spans="1:13">
      <c r="A27" s="237"/>
      <c r="B27" s="218"/>
      <c r="C27" s="222" t="s">
        <v>67</v>
      </c>
      <c r="D27" s="223"/>
      <c r="E27" s="125">
        <v>23</v>
      </c>
      <c r="F27" s="126"/>
      <c r="G27" s="110"/>
      <c r="H27" s="153"/>
      <c r="I27" s="215"/>
      <c r="J27" s="228" t="s">
        <v>68</v>
      </c>
      <c r="K27" s="144"/>
      <c r="L27" s="125">
        <v>59</v>
      </c>
      <c r="M27" s="258" t="s">
        <v>69</v>
      </c>
    </row>
    <row r="28" ht="15" spans="1:13">
      <c r="A28" s="237"/>
      <c r="B28" s="218"/>
      <c r="C28" s="222" t="s">
        <v>70</v>
      </c>
      <c r="D28" s="223"/>
      <c r="E28" s="125">
        <v>24</v>
      </c>
      <c r="F28" s="126"/>
      <c r="G28" s="110"/>
      <c r="H28" s="153"/>
      <c r="I28" s="215"/>
      <c r="J28" s="228" t="s">
        <v>71</v>
      </c>
      <c r="K28" s="144"/>
      <c r="L28" s="125">
        <v>60</v>
      </c>
      <c r="M28" s="258" t="s">
        <v>72</v>
      </c>
    </row>
    <row r="29" ht="15" spans="1:13">
      <c r="A29" s="237"/>
      <c r="B29" s="218"/>
      <c r="C29" s="222" t="s">
        <v>73</v>
      </c>
      <c r="D29" s="223"/>
      <c r="E29" s="125">
        <v>25</v>
      </c>
      <c r="F29" s="126"/>
      <c r="G29" s="110"/>
      <c r="H29" s="153"/>
      <c r="I29" s="212" t="s">
        <v>74</v>
      </c>
      <c r="J29" s="212"/>
      <c r="K29" s="212"/>
      <c r="L29" s="125">
        <v>61</v>
      </c>
      <c r="M29" s="258"/>
    </row>
    <row r="30" ht="15" spans="1:13">
      <c r="A30" s="237"/>
      <c r="B30" s="218" t="s">
        <v>75</v>
      </c>
      <c r="C30" s="219" t="s">
        <v>16</v>
      </c>
      <c r="D30" s="220"/>
      <c r="E30" s="125">
        <v>26</v>
      </c>
      <c r="F30" s="126"/>
      <c r="G30" s="110"/>
      <c r="H30" s="216" t="s">
        <v>76</v>
      </c>
      <c r="I30" s="212"/>
      <c r="J30" s="212"/>
      <c r="K30" s="212"/>
      <c r="L30" s="125">
        <v>62</v>
      </c>
      <c r="M30" s="258"/>
    </row>
    <row r="31" ht="15" spans="1:13">
      <c r="A31" s="237"/>
      <c r="B31" s="218"/>
      <c r="C31" s="222" t="s">
        <v>77</v>
      </c>
      <c r="D31" s="223"/>
      <c r="E31" s="125">
        <v>27</v>
      </c>
      <c r="F31" s="126"/>
      <c r="G31" s="110"/>
      <c r="H31" s="237" t="s">
        <v>7</v>
      </c>
      <c r="I31" s="223" t="s">
        <v>78</v>
      </c>
      <c r="J31" s="223"/>
      <c r="K31" s="223"/>
      <c r="L31" s="125">
        <v>63</v>
      </c>
      <c r="M31" s="258"/>
    </row>
    <row r="32" ht="15" spans="1:13">
      <c r="A32" s="237"/>
      <c r="B32" s="218"/>
      <c r="C32" s="222" t="s">
        <v>79</v>
      </c>
      <c r="D32" s="223"/>
      <c r="E32" s="125">
        <v>28</v>
      </c>
      <c r="F32" s="126"/>
      <c r="G32" s="110"/>
      <c r="H32" s="238"/>
      <c r="I32" s="223" t="s">
        <v>80</v>
      </c>
      <c r="J32" s="223"/>
      <c r="K32" s="223"/>
      <c r="L32" s="125">
        <v>64</v>
      </c>
      <c r="M32" s="258"/>
    </row>
    <row r="33" ht="17.25" spans="1:13">
      <c r="A33" s="237"/>
      <c r="B33" s="218"/>
      <c r="C33" s="234" t="s">
        <v>81</v>
      </c>
      <c r="D33" s="223"/>
      <c r="E33" s="125">
        <v>29</v>
      </c>
      <c r="F33" s="126"/>
      <c r="G33" s="110"/>
      <c r="H33" s="238"/>
      <c r="I33" s="223" t="s">
        <v>82</v>
      </c>
      <c r="J33" s="223"/>
      <c r="K33" s="223"/>
      <c r="L33" s="125">
        <v>65</v>
      </c>
      <c r="M33" s="258"/>
    </row>
    <row r="34" ht="15" spans="1:13">
      <c r="A34" s="237"/>
      <c r="B34" s="218"/>
      <c r="C34" s="222" t="s">
        <v>83</v>
      </c>
      <c r="D34" s="223"/>
      <c r="E34" s="125">
        <v>30</v>
      </c>
      <c r="F34" s="126"/>
      <c r="G34" s="110"/>
      <c r="H34" s="238"/>
      <c r="I34" s="223" t="s">
        <v>84</v>
      </c>
      <c r="J34" s="223"/>
      <c r="K34" s="223"/>
      <c r="L34" s="125">
        <v>66</v>
      </c>
      <c r="M34" s="258"/>
    </row>
    <row r="35" ht="15" spans="1:13">
      <c r="A35" s="237"/>
      <c r="B35" s="218"/>
      <c r="C35" s="222" t="s">
        <v>85</v>
      </c>
      <c r="D35" s="223"/>
      <c r="E35" s="125">
        <v>31</v>
      </c>
      <c r="F35" s="126"/>
      <c r="G35" s="110"/>
      <c r="H35" s="238"/>
      <c r="I35" s="223" t="s">
        <v>86</v>
      </c>
      <c r="J35" s="223"/>
      <c r="K35" s="223"/>
      <c r="L35" s="125">
        <v>67</v>
      </c>
      <c r="M35" s="258"/>
    </row>
    <row r="36" ht="15" spans="1:13">
      <c r="A36" s="216" t="s">
        <v>6</v>
      </c>
      <c r="B36" s="212"/>
      <c r="C36" s="212"/>
      <c r="D36" s="212"/>
      <c r="E36" s="125">
        <v>32</v>
      </c>
      <c r="F36" s="126"/>
      <c r="G36" s="110"/>
      <c r="H36" s="238"/>
      <c r="I36" s="223" t="s">
        <v>87</v>
      </c>
      <c r="J36" s="223"/>
      <c r="K36" s="223"/>
      <c r="L36" s="125">
        <v>68</v>
      </c>
      <c r="M36" s="258"/>
    </row>
    <row r="37" ht="15" spans="1:13">
      <c r="A37" s="237" t="s">
        <v>7</v>
      </c>
      <c r="B37" s="212" t="s">
        <v>88</v>
      </c>
      <c r="C37" s="212"/>
      <c r="D37" s="212"/>
      <c r="E37" s="125">
        <v>33</v>
      </c>
      <c r="F37" s="126"/>
      <c r="G37" s="110"/>
      <c r="H37" s="238"/>
      <c r="I37" s="223" t="s">
        <v>89</v>
      </c>
      <c r="J37" s="223"/>
      <c r="K37" s="223"/>
      <c r="L37" s="125">
        <v>69</v>
      </c>
      <c r="M37" s="258"/>
    </row>
    <row r="38" ht="24" spans="1:13">
      <c r="A38" s="238"/>
      <c r="B38" s="210" t="s">
        <v>7</v>
      </c>
      <c r="C38" s="211" t="s">
        <v>90</v>
      </c>
      <c r="D38" s="212"/>
      <c r="E38" s="125">
        <v>34</v>
      </c>
      <c r="F38" s="258" t="s">
        <v>91</v>
      </c>
      <c r="G38" s="110"/>
      <c r="H38" s="238"/>
      <c r="I38" s="223" t="s">
        <v>92</v>
      </c>
      <c r="J38" s="223"/>
      <c r="K38" s="223"/>
      <c r="L38" s="125">
        <v>70</v>
      </c>
      <c r="M38" s="258"/>
    </row>
    <row r="39" ht="36" spans="1:13">
      <c r="A39" s="238"/>
      <c r="B39" s="215"/>
      <c r="C39" s="211" t="s">
        <v>93</v>
      </c>
      <c r="D39" s="212"/>
      <c r="E39" s="125">
        <v>35</v>
      </c>
      <c r="F39" s="258" t="s">
        <v>94</v>
      </c>
      <c r="G39" s="110"/>
      <c r="H39" s="238"/>
      <c r="I39" s="141" t="s">
        <v>95</v>
      </c>
      <c r="J39" s="141"/>
      <c r="K39" s="141"/>
      <c r="L39" s="125">
        <v>71</v>
      </c>
      <c r="M39" s="258"/>
    </row>
    <row r="40" ht="15.75" spans="1:13">
      <c r="A40" s="263"/>
      <c r="B40" s="264"/>
      <c r="C40" s="265" t="s">
        <v>96</v>
      </c>
      <c r="D40" s="266"/>
      <c r="E40" s="171">
        <v>36</v>
      </c>
      <c r="F40" s="172"/>
      <c r="G40" s="110"/>
      <c r="H40" s="263"/>
      <c r="I40" s="267" t="s">
        <v>97</v>
      </c>
      <c r="J40" s="267"/>
      <c r="K40" s="267"/>
      <c r="L40" s="171">
        <v>72</v>
      </c>
      <c r="M40" s="172"/>
    </row>
    <row r="41" ht="5" customHeight="1" spans="1:13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</row>
    <row r="42" ht="15" spans="1:13">
      <c r="A42" s="270" t="s">
        <v>98</v>
      </c>
      <c r="B42" s="271"/>
      <c r="C42" s="271"/>
      <c r="D42" s="271"/>
      <c r="E42" s="272">
        <v>73</v>
      </c>
      <c r="F42" s="273"/>
      <c r="G42" s="274"/>
      <c r="H42" s="275" t="s">
        <v>99</v>
      </c>
      <c r="I42" s="276" t="s">
        <v>100</v>
      </c>
      <c r="J42" s="277"/>
      <c r="K42" s="277"/>
      <c r="L42" s="278">
        <v>144</v>
      </c>
      <c r="M42" s="279"/>
    </row>
    <row r="43" ht="15" spans="1:13">
      <c r="A43" s="134" t="s">
        <v>101</v>
      </c>
      <c r="B43" s="124"/>
      <c r="C43" s="124"/>
      <c r="D43" s="124"/>
      <c r="E43" s="125">
        <v>74</v>
      </c>
      <c r="F43" s="126"/>
      <c r="G43" s="274"/>
      <c r="H43" s="135"/>
      <c r="I43" s="136" t="s">
        <v>102</v>
      </c>
      <c r="J43" s="137"/>
      <c r="K43" s="137"/>
      <c r="L43" s="131">
        <v>145</v>
      </c>
      <c r="M43" s="142"/>
    </row>
    <row r="44" ht="15" spans="1:13">
      <c r="A44" s="138" t="s">
        <v>103</v>
      </c>
      <c r="B44" s="139"/>
      <c r="C44" s="139"/>
      <c r="D44" s="139"/>
      <c r="E44" s="125">
        <v>75</v>
      </c>
      <c r="F44" s="126"/>
      <c r="G44" s="274"/>
      <c r="H44" s="135"/>
      <c r="I44" s="136" t="s">
        <v>104</v>
      </c>
      <c r="J44" s="137"/>
      <c r="K44" s="137"/>
      <c r="L44" s="131">
        <v>146</v>
      </c>
      <c r="M44" s="142"/>
    </row>
    <row r="45" ht="15" spans="1:13">
      <c r="A45" s="140" t="s">
        <v>105</v>
      </c>
      <c r="B45" s="141" t="s">
        <v>106</v>
      </c>
      <c r="C45" s="141"/>
      <c r="D45" s="141"/>
      <c r="E45" s="125">
        <v>76</v>
      </c>
      <c r="F45" s="126"/>
      <c r="G45" s="274"/>
      <c r="H45" s="135"/>
      <c r="I45" s="143" t="s">
        <v>107</v>
      </c>
      <c r="J45" s="144"/>
      <c r="K45" s="144"/>
      <c r="L45" s="131">
        <v>147</v>
      </c>
      <c r="M45" s="142"/>
    </row>
    <row r="46" ht="15" spans="1:13">
      <c r="A46" s="140"/>
      <c r="B46" s="137" t="s">
        <v>108</v>
      </c>
      <c r="C46" s="137"/>
      <c r="D46" s="137"/>
      <c r="E46" s="125">
        <v>77</v>
      </c>
      <c r="F46" s="126"/>
      <c r="G46" s="274"/>
      <c r="H46" s="135"/>
      <c r="I46" s="146" t="s">
        <v>105</v>
      </c>
      <c r="J46" s="139" t="s">
        <v>109</v>
      </c>
      <c r="K46" s="139"/>
      <c r="L46" s="131">
        <v>148</v>
      </c>
      <c r="M46" s="142"/>
    </row>
    <row r="47" ht="15" spans="1:13">
      <c r="A47" s="140"/>
      <c r="B47" s="137" t="s">
        <v>110</v>
      </c>
      <c r="C47" s="137"/>
      <c r="D47" s="137"/>
      <c r="E47" s="125">
        <v>78</v>
      </c>
      <c r="F47" s="126"/>
      <c r="G47" s="274"/>
      <c r="H47" s="135"/>
      <c r="I47" s="146"/>
      <c r="J47" s="139" t="s">
        <v>111</v>
      </c>
      <c r="K47" s="139"/>
      <c r="L47" s="131">
        <v>149</v>
      </c>
      <c r="M47" s="142"/>
    </row>
    <row r="48" ht="15" spans="1:13">
      <c r="A48" s="140"/>
      <c r="B48" s="147" t="s">
        <v>105</v>
      </c>
      <c r="C48" s="137" t="s">
        <v>112</v>
      </c>
      <c r="D48" s="137"/>
      <c r="E48" s="125">
        <v>79</v>
      </c>
      <c r="F48" s="126"/>
      <c r="G48" s="274"/>
      <c r="H48" s="135"/>
      <c r="I48" s="146"/>
      <c r="J48" s="139" t="s">
        <v>113</v>
      </c>
      <c r="K48" s="139"/>
      <c r="L48" s="131">
        <v>150</v>
      </c>
      <c r="M48" s="142"/>
    </row>
    <row r="49" ht="15" spans="1:13">
      <c r="A49" s="140"/>
      <c r="B49" s="147"/>
      <c r="C49" s="137" t="s">
        <v>114</v>
      </c>
      <c r="D49" s="137"/>
      <c r="E49" s="125">
        <v>80</v>
      </c>
      <c r="F49" s="126"/>
      <c r="G49" s="274"/>
      <c r="H49" s="135"/>
      <c r="I49" s="146"/>
      <c r="J49" s="139" t="s">
        <v>115</v>
      </c>
      <c r="K49" s="139"/>
      <c r="L49" s="131">
        <v>151</v>
      </c>
      <c r="M49" s="142"/>
    </row>
    <row r="50" ht="15" spans="1:13">
      <c r="A50" s="140"/>
      <c r="B50" s="147"/>
      <c r="C50" s="137" t="s">
        <v>116</v>
      </c>
      <c r="D50" s="137"/>
      <c r="E50" s="125">
        <v>81</v>
      </c>
      <c r="F50" s="126"/>
      <c r="G50" s="274"/>
      <c r="H50" s="135"/>
      <c r="I50" s="146"/>
      <c r="J50" s="139" t="s">
        <v>117</v>
      </c>
      <c r="K50" s="139"/>
      <c r="L50" s="131">
        <v>152</v>
      </c>
      <c r="M50" s="142"/>
    </row>
    <row r="51" ht="15" spans="1:13">
      <c r="A51" s="140"/>
      <c r="B51" s="147"/>
      <c r="C51" s="149" t="s">
        <v>118</v>
      </c>
      <c r="D51" s="137"/>
      <c r="E51" s="125">
        <v>82</v>
      </c>
      <c r="F51" s="126"/>
      <c r="G51" s="274"/>
      <c r="H51" s="135"/>
      <c r="I51" s="146"/>
      <c r="J51" s="139" t="s">
        <v>119</v>
      </c>
      <c r="K51" s="139"/>
      <c r="L51" s="131">
        <v>153</v>
      </c>
      <c r="M51" s="142"/>
    </row>
    <row r="52" ht="17.25" spans="1:13">
      <c r="A52" s="140"/>
      <c r="B52" s="147"/>
      <c r="C52" s="150" t="s">
        <v>120</v>
      </c>
      <c r="D52" s="150"/>
      <c r="E52" s="125">
        <v>83</v>
      </c>
      <c r="F52" s="126"/>
      <c r="G52" s="274"/>
      <c r="H52" s="135"/>
      <c r="I52" s="146"/>
      <c r="J52" s="124" t="s">
        <v>105</v>
      </c>
      <c r="K52" s="151" t="s">
        <v>121</v>
      </c>
      <c r="L52" s="131">
        <v>154</v>
      </c>
      <c r="M52" s="142"/>
    </row>
    <row r="53" ht="15" spans="1:13">
      <c r="A53" s="140"/>
      <c r="B53" s="139" t="s">
        <v>122</v>
      </c>
      <c r="C53" s="139"/>
      <c r="D53" s="139"/>
      <c r="E53" s="125">
        <v>84</v>
      </c>
      <c r="F53" s="126"/>
      <c r="G53" s="274"/>
      <c r="H53" s="135"/>
      <c r="I53" s="146"/>
      <c r="J53" s="124"/>
      <c r="K53" s="151" t="s">
        <v>123</v>
      </c>
      <c r="L53" s="131">
        <v>155</v>
      </c>
      <c r="M53" s="142"/>
    </row>
    <row r="54" ht="15" spans="1:13">
      <c r="A54" s="140"/>
      <c r="B54" s="147" t="s">
        <v>105</v>
      </c>
      <c r="C54" s="137" t="s">
        <v>124</v>
      </c>
      <c r="D54" s="137"/>
      <c r="E54" s="125">
        <v>85</v>
      </c>
      <c r="F54" s="126"/>
      <c r="G54" s="274"/>
      <c r="H54" s="135"/>
      <c r="I54" s="146"/>
      <c r="J54" s="124"/>
      <c r="K54" s="151" t="s">
        <v>125</v>
      </c>
      <c r="L54" s="131">
        <v>156</v>
      </c>
      <c r="M54" s="142"/>
    </row>
    <row r="55" ht="15" spans="1:13">
      <c r="A55" s="140"/>
      <c r="B55" s="147"/>
      <c r="C55" s="137" t="s">
        <v>126</v>
      </c>
      <c r="D55" s="137"/>
      <c r="E55" s="125">
        <v>86</v>
      </c>
      <c r="F55" s="126"/>
      <c r="G55" s="274"/>
      <c r="H55" s="135"/>
      <c r="I55" s="146"/>
      <c r="J55" s="139" t="s">
        <v>127</v>
      </c>
      <c r="K55" s="139"/>
      <c r="L55" s="131">
        <v>157</v>
      </c>
      <c r="M55" s="142"/>
    </row>
    <row r="56" ht="15" spans="1:13">
      <c r="A56" s="140"/>
      <c r="B56" s="147"/>
      <c r="C56" s="137" t="s">
        <v>128</v>
      </c>
      <c r="D56" s="137"/>
      <c r="E56" s="125">
        <v>87</v>
      </c>
      <c r="F56" s="126"/>
      <c r="G56" s="274"/>
      <c r="H56" s="135"/>
      <c r="I56" s="146"/>
      <c r="J56" s="139" t="s">
        <v>129</v>
      </c>
      <c r="K56" s="139"/>
      <c r="L56" s="131">
        <v>158</v>
      </c>
      <c r="M56" s="142"/>
    </row>
    <row r="57" ht="15" spans="1:13">
      <c r="A57" s="140"/>
      <c r="B57" s="147"/>
      <c r="C57" s="137" t="s">
        <v>130</v>
      </c>
      <c r="D57" s="137"/>
      <c r="E57" s="125">
        <v>88</v>
      </c>
      <c r="F57" s="126"/>
      <c r="G57" s="274"/>
      <c r="H57" s="135"/>
      <c r="I57" s="146"/>
      <c r="J57" s="139" t="s">
        <v>131</v>
      </c>
      <c r="K57" s="139"/>
      <c r="L57" s="131">
        <v>159</v>
      </c>
      <c r="M57" s="142"/>
    </row>
    <row r="58" ht="15" spans="1:13">
      <c r="A58" s="140"/>
      <c r="B58" s="137" t="s">
        <v>132</v>
      </c>
      <c r="C58" s="137"/>
      <c r="D58" s="137"/>
      <c r="E58" s="125">
        <v>89</v>
      </c>
      <c r="F58" s="126"/>
      <c r="G58" s="274"/>
      <c r="H58" s="135"/>
      <c r="I58" s="146"/>
      <c r="J58" s="139" t="s">
        <v>133</v>
      </c>
      <c r="K58" s="139"/>
      <c r="L58" s="131">
        <v>160</v>
      </c>
      <c r="M58" s="142"/>
    </row>
    <row r="59" ht="15" spans="1:13">
      <c r="A59" s="152" t="s">
        <v>134</v>
      </c>
      <c r="B59" s="144"/>
      <c r="C59" s="144"/>
      <c r="D59" s="144"/>
      <c r="E59" s="125">
        <v>90</v>
      </c>
      <c r="F59" s="126"/>
      <c r="G59" s="274"/>
      <c r="H59" s="135"/>
      <c r="I59" s="146"/>
      <c r="J59" s="139" t="s">
        <v>135</v>
      </c>
      <c r="K59" s="139"/>
      <c r="L59" s="131">
        <v>161</v>
      </c>
      <c r="M59" s="142"/>
    </row>
    <row r="60" ht="15" spans="1:13">
      <c r="A60" s="153" t="s">
        <v>105</v>
      </c>
      <c r="B60" s="144" t="s">
        <v>136</v>
      </c>
      <c r="C60" s="144"/>
      <c r="D60" s="144"/>
      <c r="E60" s="125">
        <v>91</v>
      </c>
      <c r="F60" s="126"/>
      <c r="G60" s="274"/>
      <c r="H60" s="135"/>
      <c r="I60" s="143" t="s">
        <v>137</v>
      </c>
      <c r="J60" s="144"/>
      <c r="K60" s="144"/>
      <c r="L60" s="131">
        <v>162</v>
      </c>
      <c r="M60" s="142"/>
    </row>
    <row r="61" ht="15" spans="1:13">
      <c r="A61" s="153"/>
      <c r="B61" s="144" t="s">
        <v>138</v>
      </c>
      <c r="C61" s="144"/>
      <c r="D61" s="144"/>
      <c r="E61" s="125">
        <v>92</v>
      </c>
      <c r="F61" s="126"/>
      <c r="G61" s="274"/>
      <c r="H61" s="135"/>
      <c r="I61" s="143" t="s">
        <v>139</v>
      </c>
      <c r="J61" s="144"/>
      <c r="K61" s="144"/>
      <c r="L61" s="131">
        <v>163</v>
      </c>
      <c r="M61" s="142"/>
    </row>
    <row r="62" ht="15" spans="1:13">
      <c r="A62" s="153"/>
      <c r="B62" s="144" t="s">
        <v>140</v>
      </c>
      <c r="C62" s="144"/>
      <c r="D62" s="144"/>
      <c r="E62" s="125">
        <v>93</v>
      </c>
      <c r="F62" s="126"/>
      <c r="G62" s="274"/>
      <c r="H62" s="154"/>
      <c r="I62" s="143" t="s">
        <v>141</v>
      </c>
      <c r="J62" s="144"/>
      <c r="K62" s="144"/>
      <c r="L62" s="131">
        <v>164</v>
      </c>
      <c r="M62" s="142"/>
    </row>
    <row r="63" ht="15" spans="1:13">
      <c r="A63" s="153"/>
      <c r="B63" s="144" t="s">
        <v>142</v>
      </c>
      <c r="C63" s="144"/>
      <c r="D63" s="144"/>
      <c r="E63" s="125">
        <v>94</v>
      </c>
      <c r="F63" s="126"/>
      <c r="G63" s="274"/>
      <c r="H63" s="152" t="s">
        <v>143</v>
      </c>
      <c r="I63" s="144"/>
      <c r="J63" s="144"/>
      <c r="K63" s="144"/>
      <c r="L63" s="131">
        <v>165</v>
      </c>
      <c r="M63" s="142"/>
    </row>
    <row r="64" ht="15" spans="1:13">
      <c r="A64" s="153"/>
      <c r="B64" s="144" t="s">
        <v>144</v>
      </c>
      <c r="C64" s="144"/>
      <c r="D64" s="144"/>
      <c r="E64" s="125">
        <v>95</v>
      </c>
      <c r="F64" s="126"/>
      <c r="G64" s="274"/>
      <c r="H64" s="140" t="s">
        <v>105</v>
      </c>
      <c r="I64" s="137" t="s">
        <v>145</v>
      </c>
      <c r="J64" s="137"/>
      <c r="K64" s="137"/>
      <c r="L64" s="131">
        <v>166</v>
      </c>
      <c r="M64" s="142"/>
    </row>
    <row r="65" ht="15" spans="1:13">
      <c r="A65" s="152" t="s">
        <v>146</v>
      </c>
      <c r="B65" s="144"/>
      <c r="C65" s="144"/>
      <c r="D65" s="144"/>
      <c r="E65" s="125">
        <v>96</v>
      </c>
      <c r="F65" s="126"/>
      <c r="G65" s="274"/>
      <c r="H65" s="140"/>
      <c r="I65" s="137" t="s">
        <v>147</v>
      </c>
      <c r="J65" s="137"/>
      <c r="K65" s="137"/>
      <c r="L65" s="131">
        <v>167</v>
      </c>
      <c r="M65" s="142"/>
    </row>
    <row r="66" ht="15" spans="1:13">
      <c r="A66" s="153" t="s">
        <v>105</v>
      </c>
      <c r="B66" s="144" t="s">
        <v>148</v>
      </c>
      <c r="C66" s="144"/>
      <c r="D66" s="144"/>
      <c r="E66" s="125">
        <v>97</v>
      </c>
      <c r="F66" s="126"/>
      <c r="G66" s="274"/>
      <c r="H66" s="140"/>
      <c r="I66" s="137" t="s">
        <v>149</v>
      </c>
      <c r="J66" s="137"/>
      <c r="K66" s="137"/>
      <c r="L66" s="131">
        <v>168</v>
      </c>
      <c r="M66" s="142"/>
    </row>
    <row r="67" ht="15" spans="1:13">
      <c r="A67" s="153"/>
      <c r="B67" s="159" t="s">
        <v>105</v>
      </c>
      <c r="C67" s="144" t="s">
        <v>150</v>
      </c>
      <c r="D67" s="144"/>
      <c r="E67" s="125">
        <v>98</v>
      </c>
      <c r="F67" s="126"/>
      <c r="G67" s="274"/>
      <c r="H67" s="140"/>
      <c r="I67" s="137" t="s">
        <v>151</v>
      </c>
      <c r="J67" s="137"/>
      <c r="K67" s="137"/>
      <c r="L67" s="131">
        <v>169</v>
      </c>
      <c r="M67" s="142"/>
    </row>
    <row r="68" ht="15" spans="1:13">
      <c r="A68" s="153"/>
      <c r="B68" s="159"/>
      <c r="C68" s="144" t="s">
        <v>152</v>
      </c>
      <c r="D68" s="144"/>
      <c r="E68" s="125">
        <v>99</v>
      </c>
      <c r="F68" s="126"/>
      <c r="G68" s="274"/>
      <c r="H68" s="140"/>
      <c r="I68" s="137" t="s">
        <v>153</v>
      </c>
      <c r="J68" s="137"/>
      <c r="K68" s="137"/>
      <c r="L68" s="131">
        <v>170</v>
      </c>
      <c r="M68" s="142"/>
    </row>
    <row r="69" ht="15" spans="1:13">
      <c r="A69" s="153"/>
      <c r="B69" s="159"/>
      <c r="C69" s="144" t="s">
        <v>154</v>
      </c>
      <c r="D69" s="144"/>
      <c r="E69" s="125">
        <v>100</v>
      </c>
      <c r="F69" s="126"/>
      <c r="G69" s="274"/>
      <c r="H69" s="140"/>
      <c r="I69" s="137" t="s">
        <v>155</v>
      </c>
      <c r="J69" s="137"/>
      <c r="K69" s="137"/>
      <c r="L69" s="131">
        <v>171</v>
      </c>
      <c r="M69" s="142"/>
    </row>
    <row r="70" ht="15" spans="1:13">
      <c r="A70" s="153"/>
      <c r="B70" s="159"/>
      <c r="C70" s="144" t="s">
        <v>156</v>
      </c>
      <c r="D70" s="144"/>
      <c r="E70" s="125">
        <v>101</v>
      </c>
      <c r="F70" s="126"/>
      <c r="G70" s="274"/>
      <c r="H70" s="140"/>
      <c r="I70" s="159" t="s">
        <v>105</v>
      </c>
      <c r="J70" s="139" t="s">
        <v>157</v>
      </c>
      <c r="K70" s="139"/>
      <c r="L70" s="131">
        <v>172</v>
      </c>
      <c r="M70" s="142"/>
    </row>
    <row r="71" ht="15" spans="1:13">
      <c r="A71" s="153"/>
      <c r="B71" s="159"/>
      <c r="C71" s="144" t="s">
        <v>158</v>
      </c>
      <c r="D71" s="144"/>
      <c r="E71" s="125">
        <v>102</v>
      </c>
      <c r="F71" s="126"/>
      <c r="G71" s="274"/>
      <c r="H71" s="140"/>
      <c r="I71" s="159"/>
      <c r="J71" s="139" t="s">
        <v>159</v>
      </c>
      <c r="K71" s="139"/>
      <c r="L71" s="131">
        <v>173</v>
      </c>
      <c r="M71" s="142"/>
    </row>
    <row r="72" ht="15" spans="1:13">
      <c r="A72" s="153"/>
      <c r="B72" s="159"/>
      <c r="C72" s="160" t="s">
        <v>160</v>
      </c>
      <c r="D72" s="144"/>
      <c r="E72" s="125">
        <v>103</v>
      </c>
      <c r="F72" s="126"/>
      <c r="G72" s="274"/>
      <c r="H72" s="140"/>
      <c r="I72" s="159"/>
      <c r="J72" s="139" t="s">
        <v>161</v>
      </c>
      <c r="K72" s="139"/>
      <c r="L72" s="131">
        <v>174</v>
      </c>
      <c r="M72" s="142"/>
    </row>
    <row r="73" ht="15" spans="1:13">
      <c r="A73" s="153"/>
      <c r="B73" s="159"/>
      <c r="C73" s="144" t="s">
        <v>162</v>
      </c>
      <c r="D73" s="144"/>
      <c r="E73" s="125">
        <v>104</v>
      </c>
      <c r="F73" s="126"/>
      <c r="G73" s="274"/>
      <c r="H73" s="140"/>
      <c r="I73" s="159"/>
      <c r="J73" s="139" t="s">
        <v>163</v>
      </c>
      <c r="K73" s="139"/>
      <c r="L73" s="131">
        <v>175</v>
      </c>
      <c r="M73" s="142"/>
    </row>
    <row r="74" ht="15" spans="1:13">
      <c r="A74" s="153"/>
      <c r="B74" s="144" t="s">
        <v>164</v>
      </c>
      <c r="C74" s="144"/>
      <c r="D74" s="144"/>
      <c r="E74" s="125">
        <v>105</v>
      </c>
      <c r="F74" s="126"/>
      <c r="G74" s="274"/>
      <c r="H74" s="140"/>
      <c r="I74" s="159"/>
      <c r="J74" s="139" t="s">
        <v>165</v>
      </c>
      <c r="K74" s="139"/>
      <c r="L74" s="131">
        <v>176</v>
      </c>
      <c r="M74" s="142"/>
    </row>
    <row r="75" ht="15" spans="1:13">
      <c r="A75" s="153"/>
      <c r="B75" s="159" t="s">
        <v>105</v>
      </c>
      <c r="C75" s="144" t="s">
        <v>166</v>
      </c>
      <c r="D75" s="144"/>
      <c r="E75" s="125">
        <v>106</v>
      </c>
      <c r="F75" s="126"/>
      <c r="G75" s="274"/>
      <c r="H75" s="140"/>
      <c r="I75" s="159"/>
      <c r="J75" s="139" t="s">
        <v>167</v>
      </c>
      <c r="K75" s="139"/>
      <c r="L75" s="131">
        <v>177</v>
      </c>
      <c r="M75" s="142"/>
    </row>
    <row r="76" ht="15" spans="1:13">
      <c r="A76" s="153"/>
      <c r="B76" s="159"/>
      <c r="C76" s="144" t="s">
        <v>168</v>
      </c>
      <c r="D76" s="144"/>
      <c r="E76" s="125">
        <v>107</v>
      </c>
      <c r="F76" s="126"/>
      <c r="G76" s="274"/>
      <c r="H76" s="140"/>
      <c r="I76" s="159"/>
      <c r="J76" s="139" t="s">
        <v>169</v>
      </c>
      <c r="K76" s="139"/>
      <c r="L76" s="131">
        <v>178</v>
      </c>
      <c r="M76" s="142"/>
    </row>
    <row r="77" ht="15" spans="1:13">
      <c r="A77" s="153"/>
      <c r="B77" s="159"/>
      <c r="C77" s="144" t="s">
        <v>170</v>
      </c>
      <c r="D77" s="144"/>
      <c r="E77" s="125">
        <v>108</v>
      </c>
      <c r="F77" s="126"/>
      <c r="G77" s="274"/>
      <c r="H77" s="140"/>
      <c r="I77" s="159"/>
      <c r="J77" s="139" t="s">
        <v>171</v>
      </c>
      <c r="K77" s="139"/>
      <c r="L77" s="131">
        <v>179</v>
      </c>
      <c r="M77" s="142"/>
    </row>
    <row r="78" ht="15" spans="1:13">
      <c r="A78" s="153"/>
      <c r="B78" s="159"/>
      <c r="C78" s="144" t="s">
        <v>172</v>
      </c>
      <c r="D78" s="144"/>
      <c r="E78" s="125">
        <v>109</v>
      </c>
      <c r="F78" s="126"/>
      <c r="G78" s="274"/>
      <c r="H78" s="140"/>
      <c r="I78" s="137" t="s">
        <v>173</v>
      </c>
      <c r="J78" s="137"/>
      <c r="K78" s="137"/>
      <c r="L78" s="131">
        <v>180</v>
      </c>
      <c r="M78" s="142"/>
    </row>
    <row r="79" ht="15" spans="1:13">
      <c r="A79" s="153"/>
      <c r="B79" s="144" t="s">
        <v>174</v>
      </c>
      <c r="C79" s="144"/>
      <c r="D79" s="144"/>
      <c r="E79" s="125">
        <v>110</v>
      </c>
      <c r="F79" s="126"/>
      <c r="G79" s="274"/>
      <c r="H79" s="140"/>
      <c r="I79" s="137" t="s">
        <v>175</v>
      </c>
      <c r="J79" s="137"/>
      <c r="K79" s="137"/>
      <c r="L79" s="131">
        <v>181</v>
      </c>
      <c r="M79" s="142"/>
    </row>
    <row r="80" ht="15" spans="1:13">
      <c r="A80" s="153"/>
      <c r="B80" s="144" t="s">
        <v>176</v>
      </c>
      <c r="C80" s="144"/>
      <c r="D80" s="144"/>
      <c r="E80" s="125">
        <v>111</v>
      </c>
      <c r="F80" s="126"/>
      <c r="G80" s="274"/>
      <c r="H80" s="140"/>
      <c r="I80" s="137" t="s">
        <v>177</v>
      </c>
      <c r="J80" s="137"/>
      <c r="K80" s="137"/>
      <c r="L80" s="131">
        <v>182</v>
      </c>
      <c r="M80" s="142"/>
    </row>
    <row r="81" ht="15" spans="1:13">
      <c r="A81" s="153"/>
      <c r="B81" s="144" t="s">
        <v>178</v>
      </c>
      <c r="C81" s="144"/>
      <c r="D81" s="144"/>
      <c r="E81" s="125">
        <v>112</v>
      </c>
      <c r="F81" s="126"/>
      <c r="G81" s="274"/>
      <c r="H81" s="138" t="s">
        <v>179</v>
      </c>
      <c r="I81" s="139"/>
      <c r="J81" s="139"/>
      <c r="K81" s="139"/>
      <c r="L81" s="131">
        <v>183</v>
      </c>
      <c r="M81" s="142"/>
    </row>
    <row r="82" ht="15" spans="1:13">
      <c r="A82" s="153"/>
      <c r="B82" s="144" t="s">
        <v>180</v>
      </c>
      <c r="C82" s="144"/>
      <c r="D82" s="144"/>
      <c r="E82" s="125">
        <v>113</v>
      </c>
      <c r="F82" s="126"/>
      <c r="G82" s="274"/>
      <c r="H82" s="140" t="s">
        <v>105</v>
      </c>
      <c r="I82" s="137" t="s">
        <v>181</v>
      </c>
      <c r="J82" s="137"/>
      <c r="K82" s="137"/>
      <c r="L82" s="131">
        <v>184</v>
      </c>
      <c r="M82" s="142"/>
    </row>
    <row r="83" ht="15" spans="1:13">
      <c r="A83" s="153"/>
      <c r="B83" s="144" t="s">
        <v>182</v>
      </c>
      <c r="C83" s="144"/>
      <c r="D83" s="144"/>
      <c r="E83" s="125">
        <v>114</v>
      </c>
      <c r="F83" s="126"/>
      <c r="G83" s="274"/>
      <c r="H83" s="140"/>
      <c r="I83" s="137" t="s">
        <v>183</v>
      </c>
      <c r="J83" s="137"/>
      <c r="K83" s="137"/>
      <c r="L83" s="131">
        <v>185</v>
      </c>
      <c r="M83" s="142"/>
    </row>
    <row r="84" ht="15" spans="1:13">
      <c r="A84" s="153"/>
      <c r="B84" s="144" t="s">
        <v>184</v>
      </c>
      <c r="C84" s="144"/>
      <c r="D84" s="144"/>
      <c r="E84" s="125">
        <v>115</v>
      </c>
      <c r="F84" s="126"/>
      <c r="G84" s="274"/>
      <c r="H84" s="140"/>
      <c r="I84" s="137" t="s">
        <v>185</v>
      </c>
      <c r="J84" s="137"/>
      <c r="K84" s="137"/>
      <c r="L84" s="131">
        <v>186</v>
      </c>
      <c r="M84" s="142"/>
    </row>
    <row r="85" ht="15" spans="1:13">
      <c r="A85" s="153"/>
      <c r="B85" s="144" t="s">
        <v>186</v>
      </c>
      <c r="C85" s="144"/>
      <c r="D85" s="144"/>
      <c r="E85" s="125">
        <v>116</v>
      </c>
      <c r="F85" s="126"/>
      <c r="G85" s="274"/>
      <c r="H85" s="140"/>
      <c r="I85" s="137" t="s">
        <v>187</v>
      </c>
      <c r="J85" s="137"/>
      <c r="K85" s="137"/>
      <c r="L85" s="131">
        <v>187</v>
      </c>
      <c r="M85" s="142"/>
    </row>
    <row r="86" ht="15" spans="1:13">
      <c r="A86" s="153"/>
      <c r="B86" s="144" t="s">
        <v>188</v>
      </c>
      <c r="C86" s="144"/>
      <c r="D86" s="144"/>
      <c r="E86" s="125">
        <v>117</v>
      </c>
      <c r="F86" s="126"/>
      <c r="G86" s="274"/>
      <c r="H86" s="140"/>
      <c r="I86" s="137" t="s">
        <v>189</v>
      </c>
      <c r="J86" s="137"/>
      <c r="K86" s="137"/>
      <c r="L86" s="131">
        <v>188</v>
      </c>
      <c r="M86" s="142"/>
    </row>
    <row r="87" ht="15" spans="1:13">
      <c r="A87" s="153"/>
      <c r="B87" s="144" t="s">
        <v>190</v>
      </c>
      <c r="C87" s="144"/>
      <c r="D87" s="144"/>
      <c r="E87" s="125">
        <v>118</v>
      </c>
      <c r="F87" s="126"/>
      <c r="G87" s="274"/>
      <c r="H87" s="140"/>
      <c r="I87" s="137" t="s">
        <v>191</v>
      </c>
      <c r="J87" s="137"/>
      <c r="K87" s="137"/>
      <c r="L87" s="131">
        <v>189</v>
      </c>
      <c r="M87" s="142"/>
    </row>
    <row r="88" ht="15" spans="1:13">
      <c r="A88" s="152" t="s">
        <v>192</v>
      </c>
      <c r="B88" s="144"/>
      <c r="C88" s="144"/>
      <c r="D88" s="144"/>
      <c r="E88" s="125">
        <v>119</v>
      </c>
      <c r="F88" s="126"/>
      <c r="G88" s="274"/>
      <c r="H88" s="140"/>
      <c r="I88" s="137" t="s">
        <v>193</v>
      </c>
      <c r="J88" s="137"/>
      <c r="K88" s="137"/>
      <c r="L88" s="131">
        <v>190</v>
      </c>
      <c r="M88" s="142"/>
    </row>
    <row r="89" ht="15" spans="1:13">
      <c r="A89" s="140" t="s">
        <v>105</v>
      </c>
      <c r="B89" s="144" t="s">
        <v>194</v>
      </c>
      <c r="C89" s="144"/>
      <c r="D89" s="144"/>
      <c r="E89" s="125">
        <v>120</v>
      </c>
      <c r="F89" s="126"/>
      <c r="G89" s="274"/>
      <c r="H89" s="138" t="s">
        <v>195</v>
      </c>
      <c r="I89" s="139"/>
      <c r="J89" s="139"/>
      <c r="K89" s="139">
        <v>175</v>
      </c>
      <c r="L89" s="131">
        <v>191</v>
      </c>
      <c r="M89" s="142"/>
    </row>
    <row r="90" ht="15" spans="1:13">
      <c r="A90" s="140"/>
      <c r="B90" s="159" t="s">
        <v>105</v>
      </c>
      <c r="C90" s="137" t="s">
        <v>196</v>
      </c>
      <c r="D90" s="137"/>
      <c r="E90" s="125">
        <v>121</v>
      </c>
      <c r="F90" s="126"/>
      <c r="G90" s="274"/>
      <c r="H90" s="140" t="s">
        <v>105</v>
      </c>
      <c r="I90" s="137" t="s">
        <v>197</v>
      </c>
      <c r="J90" s="137"/>
      <c r="K90" s="137"/>
      <c r="L90" s="131">
        <v>192</v>
      </c>
      <c r="M90" s="142"/>
    </row>
    <row r="91" ht="15" spans="1:13">
      <c r="A91" s="140"/>
      <c r="B91" s="159"/>
      <c r="C91" s="137" t="s">
        <v>198</v>
      </c>
      <c r="D91" s="137"/>
      <c r="E91" s="125">
        <v>122</v>
      </c>
      <c r="F91" s="126"/>
      <c r="G91" s="274"/>
      <c r="H91" s="140"/>
      <c r="I91" s="137" t="s">
        <v>199</v>
      </c>
      <c r="J91" s="137"/>
      <c r="K91" s="137"/>
      <c r="L91" s="131">
        <v>193</v>
      </c>
      <c r="M91" s="142"/>
    </row>
    <row r="92" ht="15" spans="1:13">
      <c r="A92" s="140"/>
      <c r="B92" s="159"/>
      <c r="C92" s="137" t="s">
        <v>200</v>
      </c>
      <c r="D92" s="137"/>
      <c r="E92" s="125">
        <v>123</v>
      </c>
      <c r="F92" s="126"/>
      <c r="G92" s="274"/>
      <c r="H92" s="140"/>
      <c r="I92" s="137" t="s">
        <v>201</v>
      </c>
      <c r="J92" s="137"/>
      <c r="K92" s="137"/>
      <c r="L92" s="131">
        <v>194</v>
      </c>
      <c r="M92" s="142"/>
    </row>
    <row r="93" ht="15" spans="1:13">
      <c r="A93" s="140"/>
      <c r="B93" s="159"/>
      <c r="C93" s="137" t="s">
        <v>202</v>
      </c>
      <c r="D93" s="137"/>
      <c r="E93" s="125">
        <v>124</v>
      </c>
      <c r="F93" s="126"/>
      <c r="G93" s="274"/>
      <c r="H93" s="140"/>
      <c r="I93" s="137" t="s">
        <v>203</v>
      </c>
      <c r="J93" s="137"/>
      <c r="K93" s="137"/>
      <c r="L93" s="131">
        <v>195</v>
      </c>
      <c r="M93" s="142"/>
    </row>
    <row r="94" ht="15" spans="1:13">
      <c r="A94" s="140"/>
      <c r="B94" s="159"/>
      <c r="C94" s="137" t="s">
        <v>204</v>
      </c>
      <c r="D94" s="137"/>
      <c r="E94" s="125">
        <v>125</v>
      </c>
      <c r="F94" s="126"/>
      <c r="G94" s="274"/>
      <c r="H94" s="140"/>
      <c r="I94" s="137" t="s">
        <v>205</v>
      </c>
      <c r="J94" s="137"/>
      <c r="K94" s="137"/>
      <c r="L94" s="131">
        <v>196</v>
      </c>
      <c r="M94" s="142"/>
    </row>
    <row r="95" ht="15" spans="1:13">
      <c r="A95" s="140"/>
      <c r="B95" s="159"/>
      <c r="C95" s="137" t="s">
        <v>206</v>
      </c>
      <c r="D95" s="137"/>
      <c r="E95" s="125">
        <v>126</v>
      </c>
      <c r="F95" s="126"/>
      <c r="G95" s="274"/>
      <c r="H95" s="140"/>
      <c r="I95" s="137" t="s">
        <v>207</v>
      </c>
      <c r="J95" s="137"/>
      <c r="K95" s="137"/>
      <c r="L95" s="131">
        <v>197</v>
      </c>
      <c r="M95" s="142"/>
    </row>
    <row r="96" ht="15" spans="1:13">
      <c r="A96" s="140"/>
      <c r="B96" s="159"/>
      <c r="C96" s="137" t="s">
        <v>208</v>
      </c>
      <c r="D96" s="137"/>
      <c r="E96" s="125">
        <v>127</v>
      </c>
      <c r="F96" s="126"/>
      <c r="G96" s="274"/>
      <c r="H96" s="138" t="s">
        <v>209</v>
      </c>
      <c r="I96" s="139"/>
      <c r="J96" s="139"/>
      <c r="K96" s="139"/>
      <c r="L96" s="131">
        <v>198</v>
      </c>
      <c r="M96" s="142"/>
    </row>
    <row r="97" ht="15" spans="1:13">
      <c r="A97" s="140"/>
      <c r="B97" s="159"/>
      <c r="C97" s="137" t="s">
        <v>210</v>
      </c>
      <c r="D97" s="137"/>
      <c r="E97" s="125">
        <v>128</v>
      </c>
      <c r="F97" s="126"/>
      <c r="G97" s="274"/>
      <c r="H97" s="163" t="s">
        <v>105</v>
      </c>
      <c r="I97" s="137" t="s">
        <v>211</v>
      </c>
      <c r="J97" s="137"/>
      <c r="K97" s="137"/>
      <c r="L97" s="131">
        <v>199</v>
      </c>
      <c r="M97" s="142"/>
    </row>
    <row r="98" ht="15" spans="1:13">
      <c r="A98" s="140"/>
      <c r="B98" s="159"/>
      <c r="C98" s="137" t="s">
        <v>212</v>
      </c>
      <c r="D98" s="137"/>
      <c r="E98" s="125">
        <v>129</v>
      </c>
      <c r="F98" s="126"/>
      <c r="G98" s="274"/>
      <c r="H98" s="164"/>
      <c r="I98" s="137" t="s">
        <v>213</v>
      </c>
      <c r="J98" s="137"/>
      <c r="K98" s="137"/>
      <c r="L98" s="131">
        <v>200</v>
      </c>
      <c r="M98" s="142"/>
    </row>
    <row r="99" ht="15" spans="1:13">
      <c r="A99" s="140"/>
      <c r="B99" s="159"/>
      <c r="C99" s="147" t="s">
        <v>105</v>
      </c>
      <c r="D99" s="144" t="s">
        <v>214</v>
      </c>
      <c r="E99" s="125">
        <v>130</v>
      </c>
      <c r="F99" s="126"/>
      <c r="G99" s="274"/>
      <c r="H99" s="165"/>
      <c r="I99" s="137" t="s">
        <v>215</v>
      </c>
      <c r="J99" s="137"/>
      <c r="K99" s="137"/>
      <c r="L99" s="131">
        <v>201</v>
      </c>
      <c r="M99" s="142"/>
    </row>
    <row r="100" ht="15" spans="1:13">
      <c r="A100" s="140"/>
      <c r="B100" s="159"/>
      <c r="C100" s="147"/>
      <c r="D100" s="144" t="s">
        <v>216</v>
      </c>
      <c r="E100" s="125">
        <v>131</v>
      </c>
      <c r="F100" s="126"/>
      <c r="G100" s="274"/>
      <c r="H100" s="138" t="s">
        <v>217</v>
      </c>
      <c r="I100" s="139"/>
      <c r="J100" s="139"/>
      <c r="K100" s="139"/>
      <c r="L100" s="131">
        <v>202</v>
      </c>
      <c r="M100" s="142"/>
    </row>
    <row r="101" ht="15" spans="1:13">
      <c r="A101" s="140"/>
      <c r="B101" s="159"/>
      <c r="C101" s="147"/>
      <c r="D101" s="144" t="s">
        <v>218</v>
      </c>
      <c r="E101" s="125">
        <v>132</v>
      </c>
      <c r="F101" s="126"/>
      <c r="G101" s="274"/>
      <c r="H101" s="140" t="s">
        <v>105</v>
      </c>
      <c r="I101" s="137" t="s">
        <v>219</v>
      </c>
      <c r="J101" s="137"/>
      <c r="K101" s="137"/>
      <c r="L101" s="131">
        <v>203</v>
      </c>
      <c r="M101" s="142"/>
    </row>
    <row r="102" ht="15" spans="1:13">
      <c r="A102" s="140"/>
      <c r="B102" s="159"/>
      <c r="C102" s="147"/>
      <c r="D102" s="144" t="s">
        <v>220</v>
      </c>
      <c r="E102" s="125">
        <v>133</v>
      </c>
      <c r="F102" s="126"/>
      <c r="G102" s="274"/>
      <c r="H102" s="140"/>
      <c r="I102" s="137" t="s">
        <v>221</v>
      </c>
      <c r="J102" s="137"/>
      <c r="K102" s="137"/>
      <c r="L102" s="131">
        <v>204</v>
      </c>
      <c r="M102" s="142"/>
    </row>
    <row r="103" ht="15" spans="1:13">
      <c r="A103" s="140"/>
      <c r="B103" s="159"/>
      <c r="C103" s="137" t="s">
        <v>222</v>
      </c>
      <c r="D103" s="137"/>
      <c r="E103" s="125">
        <v>134</v>
      </c>
      <c r="F103" s="126"/>
      <c r="G103" s="274"/>
      <c r="H103" s="140"/>
      <c r="I103" s="137" t="s">
        <v>223</v>
      </c>
      <c r="J103" s="137"/>
      <c r="K103" s="137"/>
      <c r="L103" s="131">
        <v>205</v>
      </c>
      <c r="M103" s="142"/>
    </row>
    <row r="104" ht="15" spans="1:13">
      <c r="A104" s="140"/>
      <c r="B104" s="159"/>
      <c r="C104" s="137" t="s">
        <v>224</v>
      </c>
      <c r="D104" s="137"/>
      <c r="E104" s="125">
        <v>135</v>
      </c>
      <c r="F104" s="126"/>
      <c r="G104" s="274"/>
      <c r="H104" s="140"/>
      <c r="I104" s="137" t="s">
        <v>225</v>
      </c>
      <c r="J104" s="137"/>
      <c r="K104" s="137"/>
      <c r="L104" s="131">
        <v>206</v>
      </c>
      <c r="M104" s="142"/>
    </row>
    <row r="105" ht="15" spans="1:13">
      <c r="A105" s="140"/>
      <c r="B105" s="159"/>
      <c r="C105" s="147" t="s">
        <v>105</v>
      </c>
      <c r="D105" s="144" t="s">
        <v>226</v>
      </c>
      <c r="E105" s="125">
        <v>136</v>
      </c>
      <c r="F105" s="126"/>
      <c r="G105" s="274"/>
      <c r="H105" s="140"/>
      <c r="I105" s="137" t="s">
        <v>227</v>
      </c>
      <c r="J105" s="137"/>
      <c r="K105" s="137"/>
      <c r="L105" s="131">
        <v>207</v>
      </c>
      <c r="M105" s="142"/>
    </row>
    <row r="106" ht="15" spans="1:13">
      <c r="A106" s="140"/>
      <c r="B106" s="159"/>
      <c r="C106" s="147"/>
      <c r="D106" s="144" t="s">
        <v>228</v>
      </c>
      <c r="E106" s="125">
        <v>137</v>
      </c>
      <c r="F106" s="126"/>
      <c r="G106" s="274"/>
      <c r="H106" s="140"/>
      <c r="I106" s="137" t="s">
        <v>229</v>
      </c>
      <c r="J106" s="137"/>
      <c r="K106" s="137"/>
      <c r="L106" s="131">
        <v>208</v>
      </c>
      <c r="M106" s="142"/>
    </row>
    <row r="107" ht="15" spans="1:13">
      <c r="A107" s="140"/>
      <c r="B107" s="159"/>
      <c r="C107" s="147"/>
      <c r="D107" s="144" t="s">
        <v>230</v>
      </c>
      <c r="E107" s="125">
        <v>138</v>
      </c>
      <c r="F107" s="126"/>
      <c r="G107" s="274"/>
      <c r="H107" s="140"/>
      <c r="I107" s="137" t="s">
        <v>231</v>
      </c>
      <c r="J107" s="137"/>
      <c r="K107" s="137"/>
      <c r="L107" s="131">
        <v>209</v>
      </c>
      <c r="M107" s="142"/>
    </row>
    <row r="108" ht="15" spans="1:13">
      <c r="A108" s="140"/>
      <c r="B108" s="159"/>
      <c r="C108" s="147"/>
      <c r="D108" s="144" t="s">
        <v>232</v>
      </c>
      <c r="E108" s="125">
        <v>139</v>
      </c>
      <c r="F108" s="126"/>
      <c r="G108" s="274"/>
      <c r="H108" s="140"/>
      <c r="I108" s="137" t="s">
        <v>233</v>
      </c>
      <c r="J108" s="137"/>
      <c r="K108" s="137"/>
      <c r="L108" s="131">
        <v>210</v>
      </c>
      <c r="M108" s="142"/>
    </row>
    <row r="109" ht="15" spans="1:13">
      <c r="A109" s="140"/>
      <c r="B109" s="159"/>
      <c r="C109" s="147"/>
      <c r="D109" s="144" t="s">
        <v>234</v>
      </c>
      <c r="E109" s="125">
        <v>140</v>
      </c>
      <c r="F109" s="126"/>
      <c r="G109" s="274"/>
      <c r="H109" s="140"/>
      <c r="I109" s="137" t="s">
        <v>235</v>
      </c>
      <c r="J109" s="137"/>
      <c r="K109" s="137"/>
      <c r="L109" s="131">
        <v>211</v>
      </c>
      <c r="M109" s="142"/>
    </row>
    <row r="110" ht="15" spans="1:13">
      <c r="A110" s="140"/>
      <c r="B110" s="159"/>
      <c r="C110" s="147"/>
      <c r="D110" s="144" t="s">
        <v>236</v>
      </c>
      <c r="E110" s="125">
        <v>141</v>
      </c>
      <c r="F110" s="126"/>
      <c r="G110" s="110"/>
      <c r="H110" s="123" t="s">
        <v>237</v>
      </c>
      <c r="I110" s="124"/>
      <c r="J110" s="124"/>
      <c r="K110" s="124"/>
      <c r="L110" s="131">
        <v>212</v>
      </c>
      <c r="M110" s="142"/>
    </row>
    <row r="111" ht="15" spans="1:13">
      <c r="A111" s="140"/>
      <c r="B111" s="159"/>
      <c r="C111" s="147"/>
      <c r="D111" s="144" t="s">
        <v>238</v>
      </c>
      <c r="E111" s="125">
        <v>142</v>
      </c>
      <c r="F111" s="126"/>
      <c r="G111" s="110"/>
      <c r="H111" s="123"/>
      <c r="I111" s="124"/>
      <c r="J111" s="124"/>
      <c r="K111" s="124"/>
      <c r="L111" s="167"/>
      <c r="M111" s="142"/>
    </row>
    <row r="112" ht="15.75" spans="1:13">
      <c r="A112" s="280"/>
      <c r="B112" s="281" t="s">
        <v>239</v>
      </c>
      <c r="C112" s="281"/>
      <c r="D112" s="281"/>
      <c r="E112" s="171">
        <v>143</v>
      </c>
      <c r="F112" s="172"/>
      <c r="G112" s="282"/>
      <c r="H112" s="169" t="s">
        <v>240</v>
      </c>
      <c r="I112" s="170"/>
      <c r="J112" s="170"/>
      <c r="K112" s="170"/>
      <c r="L112" s="171">
        <v>213</v>
      </c>
      <c r="M112" s="283"/>
    </row>
  </sheetData>
  <mergeCells count="224">
    <mergeCell ref="A1:M1"/>
    <mergeCell ref="A3:C3"/>
    <mergeCell ref="G3:I3"/>
    <mergeCell ref="L3:M3"/>
    <mergeCell ref="A4:D4"/>
    <mergeCell ref="H4:K4"/>
    <mergeCell ref="A5:D5"/>
    <mergeCell ref="J5:K5"/>
    <mergeCell ref="A6:D6"/>
    <mergeCell ref="J6:K6"/>
    <mergeCell ref="A7:D7"/>
    <mergeCell ref="J7:K7"/>
    <mergeCell ref="C8:D8"/>
    <mergeCell ref="J8:K8"/>
    <mergeCell ref="C9:D9"/>
    <mergeCell ref="J9:K9"/>
    <mergeCell ref="C10:D10"/>
    <mergeCell ref="C11:D11"/>
    <mergeCell ref="C15:D15"/>
    <mergeCell ref="J16:K16"/>
    <mergeCell ref="J17:K17"/>
    <mergeCell ref="J18:K18"/>
    <mergeCell ref="J19:K19"/>
    <mergeCell ref="C20:D20"/>
    <mergeCell ref="J20:K20"/>
    <mergeCell ref="J21:K21"/>
    <mergeCell ref="J22:K22"/>
    <mergeCell ref="J23:K23"/>
    <mergeCell ref="C24:D24"/>
    <mergeCell ref="J24:K24"/>
    <mergeCell ref="C25:D25"/>
    <mergeCell ref="J25:K25"/>
    <mergeCell ref="C26:D26"/>
    <mergeCell ref="J26:K26"/>
    <mergeCell ref="C27:D27"/>
    <mergeCell ref="J27:K27"/>
    <mergeCell ref="C28:D28"/>
    <mergeCell ref="J28:K28"/>
    <mergeCell ref="C29:D29"/>
    <mergeCell ref="I29:K29"/>
    <mergeCell ref="C30:D30"/>
    <mergeCell ref="H30:K30"/>
    <mergeCell ref="C31:D31"/>
    <mergeCell ref="I31:K31"/>
    <mergeCell ref="C32:D32"/>
    <mergeCell ref="I32:K32"/>
    <mergeCell ref="C33:D33"/>
    <mergeCell ref="I33:K33"/>
    <mergeCell ref="C34:D34"/>
    <mergeCell ref="I34:K34"/>
    <mergeCell ref="C35:D35"/>
    <mergeCell ref="I35:K35"/>
    <mergeCell ref="A36:D36"/>
    <mergeCell ref="I36:K36"/>
    <mergeCell ref="B37:D37"/>
    <mergeCell ref="I37:K37"/>
    <mergeCell ref="C38:D38"/>
    <mergeCell ref="I38:K38"/>
    <mergeCell ref="C39:D39"/>
    <mergeCell ref="I39:K39"/>
    <mergeCell ref="C40:D40"/>
    <mergeCell ref="I40:K40"/>
    <mergeCell ref="A41:M41"/>
    <mergeCell ref="A42:D42"/>
    <mergeCell ref="I42:K42"/>
    <mergeCell ref="A43:D43"/>
    <mergeCell ref="I43:K43"/>
    <mergeCell ref="A44:D44"/>
    <mergeCell ref="I44:K44"/>
    <mergeCell ref="B45:D45"/>
    <mergeCell ref="I45:K45"/>
    <mergeCell ref="B46:D46"/>
    <mergeCell ref="J46:K46"/>
    <mergeCell ref="B47:D47"/>
    <mergeCell ref="J47:K47"/>
    <mergeCell ref="C48:D48"/>
    <mergeCell ref="J48:K48"/>
    <mergeCell ref="C49:D49"/>
    <mergeCell ref="J49:K49"/>
    <mergeCell ref="C50:D50"/>
    <mergeCell ref="J50:K50"/>
    <mergeCell ref="C51:D51"/>
    <mergeCell ref="J51:K51"/>
    <mergeCell ref="C52:D52"/>
    <mergeCell ref="B53:D53"/>
    <mergeCell ref="C54:D54"/>
    <mergeCell ref="C55:D55"/>
    <mergeCell ref="J55:K55"/>
    <mergeCell ref="C56:D56"/>
    <mergeCell ref="J56:K56"/>
    <mergeCell ref="C57:D57"/>
    <mergeCell ref="J57:K57"/>
    <mergeCell ref="B58:D58"/>
    <mergeCell ref="J58:K58"/>
    <mergeCell ref="A59:D59"/>
    <mergeCell ref="J59:K59"/>
    <mergeCell ref="B60:D60"/>
    <mergeCell ref="I60:K60"/>
    <mergeCell ref="B61:D61"/>
    <mergeCell ref="I61:K61"/>
    <mergeCell ref="B62:D62"/>
    <mergeCell ref="I62:K62"/>
    <mergeCell ref="B63:D63"/>
    <mergeCell ref="H63:K63"/>
    <mergeCell ref="B64:D64"/>
    <mergeCell ref="I64:K64"/>
    <mergeCell ref="A65:D65"/>
    <mergeCell ref="I65:K65"/>
    <mergeCell ref="B66:D66"/>
    <mergeCell ref="I66:K66"/>
    <mergeCell ref="C67:D67"/>
    <mergeCell ref="I67:K67"/>
    <mergeCell ref="C68:D68"/>
    <mergeCell ref="I68:K68"/>
    <mergeCell ref="C69:D69"/>
    <mergeCell ref="I69:K69"/>
    <mergeCell ref="C70:D70"/>
    <mergeCell ref="J70:K70"/>
    <mergeCell ref="C71:D71"/>
    <mergeCell ref="J71:K71"/>
    <mergeCell ref="C72:D72"/>
    <mergeCell ref="J72:K72"/>
    <mergeCell ref="C73:D73"/>
    <mergeCell ref="J73:K73"/>
    <mergeCell ref="B74:D74"/>
    <mergeCell ref="J74:K74"/>
    <mergeCell ref="C75:D75"/>
    <mergeCell ref="J75:K75"/>
    <mergeCell ref="C76:D76"/>
    <mergeCell ref="J76:K76"/>
    <mergeCell ref="C77:D77"/>
    <mergeCell ref="J77:K77"/>
    <mergeCell ref="C78:D78"/>
    <mergeCell ref="I78:K78"/>
    <mergeCell ref="B79:D79"/>
    <mergeCell ref="I79:K79"/>
    <mergeCell ref="B80:D80"/>
    <mergeCell ref="I80:K80"/>
    <mergeCell ref="B81:D81"/>
    <mergeCell ref="H81:K81"/>
    <mergeCell ref="B82:D82"/>
    <mergeCell ref="I82:K82"/>
    <mergeCell ref="B83:D83"/>
    <mergeCell ref="I83:K83"/>
    <mergeCell ref="B84:D84"/>
    <mergeCell ref="I84:K84"/>
    <mergeCell ref="B85:D85"/>
    <mergeCell ref="I85:K85"/>
    <mergeCell ref="B86:D86"/>
    <mergeCell ref="I86:K86"/>
    <mergeCell ref="B87:D87"/>
    <mergeCell ref="I87:K87"/>
    <mergeCell ref="A88:D88"/>
    <mergeCell ref="I88:K88"/>
    <mergeCell ref="B89:D89"/>
    <mergeCell ref="H89:K89"/>
    <mergeCell ref="C90:D90"/>
    <mergeCell ref="I90:K90"/>
    <mergeCell ref="C91:D91"/>
    <mergeCell ref="I91:K91"/>
    <mergeCell ref="C92:D92"/>
    <mergeCell ref="I92:K92"/>
    <mergeCell ref="C93:D93"/>
    <mergeCell ref="I93:K93"/>
    <mergeCell ref="C94:D94"/>
    <mergeCell ref="I94:K94"/>
    <mergeCell ref="C95:D95"/>
    <mergeCell ref="I95:K95"/>
    <mergeCell ref="C96:D96"/>
    <mergeCell ref="H96:K96"/>
    <mergeCell ref="C97:D97"/>
    <mergeCell ref="I97:K97"/>
    <mergeCell ref="C98:D98"/>
    <mergeCell ref="I98:K98"/>
    <mergeCell ref="I99:K99"/>
    <mergeCell ref="H100:K100"/>
    <mergeCell ref="I101:K101"/>
    <mergeCell ref="I102:K102"/>
    <mergeCell ref="C103:D103"/>
    <mergeCell ref="I103:K103"/>
    <mergeCell ref="C104:D104"/>
    <mergeCell ref="I104:K104"/>
    <mergeCell ref="I105:K105"/>
    <mergeCell ref="I106:K106"/>
    <mergeCell ref="I107:K107"/>
    <mergeCell ref="I108:K108"/>
    <mergeCell ref="I109:K109"/>
    <mergeCell ref="B112:D112"/>
    <mergeCell ref="H112:K112"/>
    <mergeCell ref="A8:A35"/>
    <mergeCell ref="A37:A40"/>
    <mergeCell ref="A45:A57"/>
    <mergeCell ref="A60:A64"/>
    <mergeCell ref="A66:A87"/>
    <mergeCell ref="A89:A112"/>
    <mergeCell ref="B8:B23"/>
    <mergeCell ref="B24:B29"/>
    <mergeCell ref="B30:B35"/>
    <mergeCell ref="B38:B40"/>
    <mergeCell ref="B48:B52"/>
    <mergeCell ref="B54:B57"/>
    <mergeCell ref="B67:B73"/>
    <mergeCell ref="B75:B78"/>
    <mergeCell ref="B90:B111"/>
    <mergeCell ref="C12:C14"/>
    <mergeCell ref="C16:C19"/>
    <mergeCell ref="C21:C23"/>
    <mergeCell ref="C99:C102"/>
    <mergeCell ref="C105:C111"/>
    <mergeCell ref="H5:H29"/>
    <mergeCell ref="H31:H40"/>
    <mergeCell ref="H42:H62"/>
    <mergeCell ref="H64:H80"/>
    <mergeCell ref="H82:H88"/>
    <mergeCell ref="H90:H95"/>
    <mergeCell ref="H97:H99"/>
    <mergeCell ref="H101:H109"/>
    <mergeCell ref="I5:I28"/>
    <mergeCell ref="I46:I59"/>
    <mergeCell ref="I70:I77"/>
    <mergeCell ref="J10:J15"/>
    <mergeCell ref="J52:J54"/>
    <mergeCell ref="L110:L111"/>
    <mergeCell ref="H110:K111"/>
  </mergeCells>
  <pageMargins left="0.75" right="0.75" top="1" bottom="1" header="0.5" footer="0.5"/>
  <pageSetup paperSize="9" scale="67" fitToHeight="0" orientation="landscape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11" workbookViewId="0">
      <selection activeCell="C24" sqref="$A24:$XFD24"/>
    </sheetView>
  </sheetViews>
  <sheetFormatPr defaultColWidth="9" defaultRowHeight="15"/>
  <cols>
    <col min="1" max="1" width="5.625" style="101"/>
    <col min="2" max="2" width="5.875" style="101"/>
    <col min="3" max="3" width="4.375" style="101"/>
    <col min="4" max="4" width="18.625" style="101"/>
    <col min="5" max="5" width="4.625" style="199"/>
    <col min="6" max="8" width="9.125" style="199"/>
    <col min="9" max="9" width="1.125" style="199"/>
    <col min="10" max="10" width="6.375" style="101"/>
    <col min="11" max="11" width="5.5" style="101"/>
    <col min="12" max="12" width="5" style="101"/>
    <col min="13" max="13" width="21.625" style="101"/>
    <col min="14" max="14" width="5.375" style="199"/>
    <col min="15" max="17" width="9.125" style="199"/>
    <col min="18" max="26" width="9" style="101"/>
  </cols>
  <sheetData>
    <row r="1" ht="40" customHeight="1" spans="1:17">
      <c r="A1" s="200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customHeight="1"/>
    <row r="3" s="102" customFormat="1" ht="39" customHeight="1" spans="1:17">
      <c r="A3" s="108" t="s">
        <v>1</v>
      </c>
      <c r="B3" s="108"/>
      <c r="C3" s="108"/>
      <c r="E3" s="108"/>
      <c r="F3" s="108"/>
      <c r="G3" s="108"/>
      <c r="H3" s="198" t="s">
        <v>241</v>
      </c>
      <c r="I3" s="108"/>
      <c r="J3" s="108"/>
      <c r="K3" s="108"/>
      <c r="N3" s="108" t="s">
        <v>242</v>
      </c>
      <c r="O3" s="108"/>
      <c r="P3" s="108"/>
      <c r="Q3" s="108"/>
    </row>
    <row r="4" s="102" customFormat="1" ht="33" customHeight="1" spans="1:17">
      <c r="A4" s="202" t="s">
        <v>2</v>
      </c>
      <c r="B4" s="115"/>
      <c r="C4" s="115"/>
      <c r="D4" s="115"/>
      <c r="E4" s="203" t="s">
        <v>3</v>
      </c>
      <c r="F4" s="204" t="s">
        <v>243</v>
      </c>
      <c r="G4" s="204" t="s">
        <v>244</v>
      </c>
      <c r="H4" s="205" t="s">
        <v>245</v>
      </c>
      <c r="I4" s="118"/>
      <c r="J4" s="206" t="s">
        <v>2</v>
      </c>
      <c r="K4" s="115"/>
      <c r="L4" s="115"/>
      <c r="M4" s="115"/>
      <c r="N4" s="203" t="s">
        <v>3</v>
      </c>
      <c r="O4" s="204" t="s">
        <v>243</v>
      </c>
      <c r="P4" s="204" t="s">
        <v>244</v>
      </c>
      <c r="Q4" s="207" t="s">
        <v>245</v>
      </c>
    </row>
    <row r="5" ht="23" customHeight="1" spans="1:17">
      <c r="A5" s="208" t="s">
        <v>5</v>
      </c>
      <c r="B5" s="125"/>
      <c r="C5" s="125"/>
      <c r="D5" s="125"/>
      <c r="E5" s="125">
        <v>1</v>
      </c>
      <c r="F5" s="126">
        <f t="shared" ref="F5:F40" si="0">G5+H5</f>
        <v>27021.01</v>
      </c>
      <c r="G5" s="126">
        <f>G6+P30</f>
        <v>10903.66</v>
      </c>
      <c r="H5" s="126">
        <f>H6+Q30</f>
        <v>16117.35</v>
      </c>
      <c r="I5" s="127"/>
      <c r="J5" s="209" t="s">
        <v>6</v>
      </c>
      <c r="K5" s="210" t="s">
        <v>7</v>
      </c>
      <c r="L5" s="211" t="s">
        <v>8</v>
      </c>
      <c r="M5" s="212"/>
      <c r="N5" s="125">
        <v>37</v>
      </c>
      <c r="O5" s="126">
        <f t="shared" ref="O5:O40" si="1">P5+Q5</f>
        <v>0</v>
      </c>
      <c r="P5" s="125">
        <f>收入决算镇汇总!AL10</f>
        <v>0</v>
      </c>
      <c r="Q5" s="213">
        <f>收入决算镇汇总!AL31</f>
        <v>0</v>
      </c>
    </row>
    <row r="6" ht="23" customHeight="1" spans="1:17">
      <c r="A6" s="208" t="s">
        <v>10</v>
      </c>
      <c r="B6" s="125"/>
      <c r="C6" s="125"/>
      <c r="D6" s="125"/>
      <c r="E6" s="125">
        <v>2</v>
      </c>
      <c r="F6" s="126">
        <f t="shared" si="0"/>
        <v>27021.01</v>
      </c>
      <c r="G6" s="126">
        <f>G7+G36</f>
        <v>10903.66</v>
      </c>
      <c r="H6" s="126">
        <f>H7+H36</f>
        <v>16117.35</v>
      </c>
      <c r="I6" s="127"/>
      <c r="J6" s="214"/>
      <c r="K6" s="215"/>
      <c r="L6" s="211" t="s">
        <v>246</v>
      </c>
      <c r="M6" s="212"/>
      <c r="N6" s="125">
        <v>38</v>
      </c>
      <c r="O6" s="126">
        <f t="shared" si="1"/>
        <v>745.83</v>
      </c>
      <c r="P6" s="125">
        <f>收入决算镇汇总!AM10</f>
        <v>745.83</v>
      </c>
      <c r="Q6" s="213">
        <f>收入决算镇汇总!AM31</f>
        <v>0</v>
      </c>
    </row>
    <row r="7" ht="23" customHeight="1" spans="1:17">
      <c r="A7" s="216" t="s">
        <v>13</v>
      </c>
      <c r="B7" s="212"/>
      <c r="C7" s="212"/>
      <c r="D7" s="212"/>
      <c r="E7" s="125">
        <v>3</v>
      </c>
      <c r="F7" s="126">
        <f t="shared" si="0"/>
        <v>15310.7</v>
      </c>
      <c r="G7" s="126">
        <f>G8+G24+G30</f>
        <v>164.22</v>
      </c>
      <c r="H7" s="126">
        <f>H8+H24+H30</f>
        <v>15146.48</v>
      </c>
      <c r="I7" s="127"/>
      <c r="J7" s="214"/>
      <c r="K7" s="215"/>
      <c r="L7" s="211" t="s">
        <v>14</v>
      </c>
      <c r="M7" s="212"/>
      <c r="N7" s="125">
        <v>39</v>
      </c>
      <c r="O7" s="126">
        <f t="shared" si="1"/>
        <v>640.1</v>
      </c>
      <c r="P7" s="125">
        <f>收入决算镇汇总!AN10</f>
        <v>430.33</v>
      </c>
      <c r="Q7" s="213">
        <f>收入决算镇汇总!AN31</f>
        <v>209.77</v>
      </c>
    </row>
    <row r="8" ht="23" customHeight="1" spans="1:17">
      <c r="A8" s="217" t="s">
        <v>7</v>
      </c>
      <c r="B8" s="218" t="s">
        <v>15</v>
      </c>
      <c r="C8" s="219" t="s">
        <v>16</v>
      </c>
      <c r="D8" s="220"/>
      <c r="E8" s="125">
        <v>4</v>
      </c>
      <c r="F8" s="126">
        <f t="shared" si="0"/>
        <v>14066.14</v>
      </c>
      <c r="G8" s="126">
        <f>G9+G10+G11+G15+G20</f>
        <v>99.98</v>
      </c>
      <c r="H8" s="126">
        <f>H9+H10+H11+H15+H20</f>
        <v>13966.16</v>
      </c>
      <c r="I8" s="127"/>
      <c r="J8" s="214"/>
      <c r="K8" s="215"/>
      <c r="L8" s="211" t="s">
        <v>17</v>
      </c>
      <c r="M8" s="212"/>
      <c r="N8" s="125">
        <v>40</v>
      </c>
      <c r="O8" s="126">
        <f t="shared" si="1"/>
        <v>1051.74</v>
      </c>
      <c r="P8" s="125">
        <f>收入决算镇汇总!AO10</f>
        <v>1051.74</v>
      </c>
      <c r="Q8" s="213">
        <f>收入决算镇汇总!AO31</f>
        <v>0</v>
      </c>
    </row>
    <row r="9" ht="23" customHeight="1" spans="1:17">
      <c r="A9" s="221"/>
      <c r="B9" s="218"/>
      <c r="C9" s="222" t="s">
        <v>19</v>
      </c>
      <c r="D9" s="223"/>
      <c r="E9" s="125">
        <v>5</v>
      </c>
      <c r="F9" s="126">
        <f t="shared" si="0"/>
        <v>0</v>
      </c>
      <c r="G9" s="125">
        <f>收入决算镇汇总!F10</f>
        <v>0</v>
      </c>
      <c r="H9" s="148">
        <f>收入决算镇汇总!F31</f>
        <v>0</v>
      </c>
      <c r="I9" s="127"/>
      <c r="J9" s="214"/>
      <c r="K9" s="215"/>
      <c r="L9" s="211" t="s">
        <v>20</v>
      </c>
      <c r="M9" s="212"/>
      <c r="N9" s="125">
        <v>41</v>
      </c>
      <c r="O9" s="126">
        <f t="shared" si="1"/>
        <v>1206.66</v>
      </c>
      <c r="P9" s="126">
        <f>SUM(P10:P15)</f>
        <v>1206.66</v>
      </c>
      <c r="Q9" s="224">
        <f>SUM(Q10:Q15)</f>
        <v>0</v>
      </c>
    </row>
    <row r="10" ht="23" customHeight="1" spans="1:17">
      <c r="A10" s="221"/>
      <c r="B10" s="218"/>
      <c r="C10" s="222" t="s">
        <v>21</v>
      </c>
      <c r="D10" s="223"/>
      <c r="E10" s="125">
        <v>6</v>
      </c>
      <c r="F10" s="126">
        <f t="shared" si="0"/>
        <v>0</v>
      </c>
      <c r="G10" s="125">
        <f>收入决算镇汇总!G10</f>
        <v>0</v>
      </c>
      <c r="H10" s="148">
        <f>收入决算镇汇总!G31</f>
        <v>0</v>
      </c>
      <c r="I10" s="127"/>
      <c r="J10" s="214"/>
      <c r="K10" s="215"/>
      <c r="L10" s="210" t="s">
        <v>7</v>
      </c>
      <c r="M10" s="211" t="s">
        <v>22</v>
      </c>
      <c r="N10" s="125">
        <v>42</v>
      </c>
      <c r="O10" s="126">
        <f t="shared" si="1"/>
        <v>0</v>
      </c>
      <c r="P10" s="125">
        <f>收入决算镇汇总!AQ10</f>
        <v>0</v>
      </c>
      <c r="Q10" s="213">
        <f>收入决算镇汇总!AQ31</f>
        <v>0</v>
      </c>
    </row>
    <row r="11" ht="23" customHeight="1" spans="1:17">
      <c r="A11" s="221"/>
      <c r="B11" s="218"/>
      <c r="C11" s="222" t="s">
        <v>24</v>
      </c>
      <c r="D11" s="223"/>
      <c r="E11" s="125">
        <v>7</v>
      </c>
      <c r="F11" s="126">
        <f t="shared" si="0"/>
        <v>10461.07</v>
      </c>
      <c r="G11" s="126">
        <f>SUM(G12:G14)</f>
        <v>38.1</v>
      </c>
      <c r="H11" s="126">
        <f>SUM(H12:H14)</f>
        <v>10422.97</v>
      </c>
      <c r="I11" s="127"/>
      <c r="J11" s="214"/>
      <c r="K11" s="215"/>
      <c r="L11" s="215"/>
      <c r="M11" s="211" t="s">
        <v>25</v>
      </c>
      <c r="N11" s="125">
        <v>43</v>
      </c>
      <c r="O11" s="126">
        <f t="shared" si="1"/>
        <v>385.02</v>
      </c>
      <c r="P11" s="125">
        <f>收入决算镇汇总!AR10</f>
        <v>385.02</v>
      </c>
      <c r="Q11" s="213">
        <f>收入决算镇汇总!AR31</f>
        <v>0</v>
      </c>
    </row>
    <row r="12" ht="23" customHeight="1" spans="1:17">
      <c r="A12" s="221"/>
      <c r="B12" s="218"/>
      <c r="C12" s="219" t="s">
        <v>7</v>
      </c>
      <c r="D12" s="222" t="s">
        <v>27</v>
      </c>
      <c r="E12" s="125">
        <v>8</v>
      </c>
      <c r="F12" s="126">
        <f t="shared" si="0"/>
        <v>760.11</v>
      </c>
      <c r="G12" s="125">
        <f>收入决算镇汇总!I10</f>
        <v>0</v>
      </c>
      <c r="H12" s="148">
        <f>收入决算镇汇总!I31</f>
        <v>760.11</v>
      </c>
      <c r="I12" s="127"/>
      <c r="J12" s="214"/>
      <c r="K12" s="215"/>
      <c r="L12" s="215"/>
      <c r="M12" s="211" t="s">
        <v>28</v>
      </c>
      <c r="N12" s="125">
        <v>44</v>
      </c>
      <c r="O12" s="126">
        <f t="shared" si="1"/>
        <v>0</v>
      </c>
      <c r="P12" s="125">
        <f>收入决算镇汇总!AS10</f>
        <v>0</v>
      </c>
      <c r="Q12" s="213">
        <f>收入决算镇汇总!AS31</f>
        <v>0</v>
      </c>
    </row>
    <row r="13" ht="23" customHeight="1" spans="1:17">
      <c r="A13" s="221"/>
      <c r="B13" s="218"/>
      <c r="C13" s="220"/>
      <c r="D13" s="222" t="s">
        <v>30</v>
      </c>
      <c r="E13" s="125">
        <v>9</v>
      </c>
      <c r="F13" s="126">
        <f t="shared" si="0"/>
        <v>8725.87</v>
      </c>
      <c r="G13" s="125">
        <f>收入决算镇汇总!J10</f>
        <v>38.1</v>
      </c>
      <c r="H13" s="148">
        <f>收入决算镇汇总!J31</f>
        <v>8687.77</v>
      </c>
      <c r="I13" s="127"/>
      <c r="J13" s="214"/>
      <c r="K13" s="215"/>
      <c r="L13" s="215"/>
      <c r="M13" s="211" t="s">
        <v>31</v>
      </c>
      <c r="N13" s="125">
        <v>45</v>
      </c>
      <c r="O13" s="126">
        <f t="shared" si="1"/>
        <v>0</v>
      </c>
      <c r="P13" s="125">
        <f>收入决算镇汇总!AT10</f>
        <v>0</v>
      </c>
      <c r="Q13" s="213">
        <f>收入决算镇汇总!AT31</f>
        <v>0</v>
      </c>
    </row>
    <row r="14" ht="23" customHeight="1" spans="1:17">
      <c r="A14" s="221"/>
      <c r="B14" s="218"/>
      <c r="C14" s="220"/>
      <c r="D14" s="222" t="s">
        <v>33</v>
      </c>
      <c r="E14" s="125">
        <v>10</v>
      </c>
      <c r="F14" s="126">
        <f t="shared" si="0"/>
        <v>975.09</v>
      </c>
      <c r="G14" s="125">
        <f>收入决算镇汇总!K10</f>
        <v>0</v>
      </c>
      <c r="H14" s="148">
        <f>收入决算镇汇总!K31</f>
        <v>975.09</v>
      </c>
      <c r="I14" s="127"/>
      <c r="J14" s="214"/>
      <c r="K14" s="215"/>
      <c r="L14" s="215"/>
      <c r="M14" s="211" t="s">
        <v>34</v>
      </c>
      <c r="N14" s="125">
        <v>46</v>
      </c>
      <c r="O14" s="126">
        <f t="shared" si="1"/>
        <v>821.64</v>
      </c>
      <c r="P14" s="125">
        <f>收入决算镇汇总!AU10</f>
        <v>821.64</v>
      </c>
      <c r="Q14" s="213">
        <f>收入决算镇汇总!AU31</f>
        <v>0</v>
      </c>
    </row>
    <row r="15" ht="23" customHeight="1" spans="1:17">
      <c r="A15" s="221"/>
      <c r="B15" s="218"/>
      <c r="C15" s="222" t="s">
        <v>36</v>
      </c>
      <c r="D15" s="223"/>
      <c r="E15" s="125">
        <v>11</v>
      </c>
      <c r="F15" s="126">
        <f t="shared" si="0"/>
        <v>96.4</v>
      </c>
      <c r="G15" s="126">
        <f>SUM(G16:G19)</f>
        <v>0</v>
      </c>
      <c r="H15" s="126">
        <f>SUM(H16:H19)</f>
        <v>96.4</v>
      </c>
      <c r="I15" s="127"/>
      <c r="J15" s="214"/>
      <c r="K15" s="215"/>
      <c r="L15" s="215"/>
      <c r="M15" s="211" t="s">
        <v>37</v>
      </c>
      <c r="N15" s="125">
        <v>47</v>
      </c>
      <c r="O15" s="126">
        <f t="shared" si="1"/>
        <v>0</v>
      </c>
      <c r="P15" s="125">
        <f>收入决算镇汇总!AV10</f>
        <v>0</v>
      </c>
      <c r="Q15" s="213">
        <f>收入决算镇汇总!AV31</f>
        <v>0</v>
      </c>
    </row>
    <row r="16" ht="23" customHeight="1" spans="1:17">
      <c r="A16" s="221"/>
      <c r="B16" s="218"/>
      <c r="C16" s="225" t="s">
        <v>7</v>
      </c>
      <c r="D16" s="226" t="s">
        <v>39</v>
      </c>
      <c r="E16" s="125">
        <v>12</v>
      </c>
      <c r="F16" s="126">
        <f t="shared" si="0"/>
        <v>96.4</v>
      </c>
      <c r="G16" s="125">
        <f>收入决算镇汇总!M10</f>
        <v>0</v>
      </c>
      <c r="H16" s="148">
        <f>收入决算镇汇总!M31</f>
        <v>96.4</v>
      </c>
      <c r="I16" s="127"/>
      <c r="J16" s="214"/>
      <c r="K16" s="215"/>
      <c r="L16" s="211" t="s">
        <v>40</v>
      </c>
      <c r="M16" s="212"/>
      <c r="N16" s="125">
        <v>48</v>
      </c>
      <c r="O16" s="126">
        <f t="shared" si="1"/>
        <v>111.18</v>
      </c>
      <c r="P16" s="125">
        <f>收入决算镇汇总!AW10</f>
        <v>111.18</v>
      </c>
      <c r="Q16" s="213">
        <f>收入决算镇汇总!AW31</f>
        <v>0</v>
      </c>
    </row>
    <row r="17" ht="23" customHeight="1" spans="1:17">
      <c r="A17" s="221"/>
      <c r="B17" s="218"/>
      <c r="C17" s="125"/>
      <c r="D17" s="226" t="s">
        <v>42</v>
      </c>
      <c r="E17" s="125">
        <v>13</v>
      </c>
      <c r="F17" s="126">
        <f t="shared" si="0"/>
        <v>0</v>
      </c>
      <c r="G17" s="125">
        <f>收入决算镇汇总!N10</f>
        <v>0</v>
      </c>
      <c r="H17" s="142">
        <f>收入决算镇汇总!N31</f>
        <v>0</v>
      </c>
      <c r="I17" s="127"/>
      <c r="J17" s="214"/>
      <c r="K17" s="215"/>
      <c r="L17" s="211" t="s">
        <v>43</v>
      </c>
      <c r="M17" s="212"/>
      <c r="N17" s="125">
        <v>49</v>
      </c>
      <c r="O17" s="126">
        <f t="shared" si="1"/>
        <v>634.08</v>
      </c>
      <c r="P17" s="125">
        <f>收入决算镇汇总!AX10</f>
        <v>634.08</v>
      </c>
      <c r="Q17" s="213">
        <f>收入决算镇汇总!AX31</f>
        <v>0</v>
      </c>
    </row>
    <row r="18" ht="23" customHeight="1" spans="1:17">
      <c r="A18" s="221"/>
      <c r="B18" s="218"/>
      <c r="C18" s="125"/>
      <c r="D18" s="226" t="s">
        <v>45</v>
      </c>
      <c r="E18" s="125">
        <v>14</v>
      </c>
      <c r="F18" s="126">
        <f t="shared" si="0"/>
        <v>0</v>
      </c>
      <c r="G18" s="125">
        <f>收入决算镇汇总!O10</f>
        <v>0</v>
      </c>
      <c r="H18" s="148">
        <f>收入决算镇汇总!O31</f>
        <v>0</v>
      </c>
      <c r="I18" s="127"/>
      <c r="J18" s="214"/>
      <c r="K18" s="215"/>
      <c r="L18" s="227" t="s">
        <v>46</v>
      </c>
      <c r="M18" s="212"/>
      <c r="N18" s="125">
        <v>50</v>
      </c>
      <c r="O18" s="126">
        <f t="shared" si="1"/>
        <v>0</v>
      </c>
      <c r="P18" s="125">
        <f>收入决算镇汇总!AY10</f>
        <v>0</v>
      </c>
      <c r="Q18" s="213">
        <f>收入决算镇汇总!AY31</f>
        <v>0</v>
      </c>
    </row>
    <row r="19" ht="23" customHeight="1" spans="1:17">
      <c r="A19" s="221"/>
      <c r="B19" s="218"/>
      <c r="C19" s="125"/>
      <c r="D19" s="226" t="s">
        <v>48</v>
      </c>
      <c r="E19" s="125">
        <v>15</v>
      </c>
      <c r="F19" s="126">
        <f t="shared" si="0"/>
        <v>0</v>
      </c>
      <c r="G19" s="125">
        <f>收入决算镇汇总!P10</f>
        <v>0</v>
      </c>
      <c r="H19" s="148">
        <f>收入决算镇汇总!P31</f>
        <v>0</v>
      </c>
      <c r="I19" s="127"/>
      <c r="J19" s="214"/>
      <c r="K19" s="215"/>
      <c r="L19" s="227" t="s">
        <v>49</v>
      </c>
      <c r="M19" s="212"/>
      <c r="N19" s="125">
        <v>51</v>
      </c>
      <c r="O19" s="126">
        <f t="shared" si="1"/>
        <v>0</v>
      </c>
      <c r="P19" s="125">
        <f>收入决算镇汇总!AZ10</f>
        <v>0</v>
      </c>
      <c r="Q19" s="213">
        <f>收入决算镇汇总!AZ31</f>
        <v>0</v>
      </c>
    </row>
    <row r="20" ht="23" customHeight="1" spans="1:17">
      <c r="A20" s="221"/>
      <c r="B20" s="218"/>
      <c r="C20" s="222" t="s">
        <v>50</v>
      </c>
      <c r="D20" s="223"/>
      <c r="E20" s="125">
        <v>16</v>
      </c>
      <c r="F20" s="126">
        <f t="shared" si="0"/>
        <v>3508.67</v>
      </c>
      <c r="G20" s="126">
        <f>SUM(G21:G23)</f>
        <v>61.88</v>
      </c>
      <c r="H20" s="126">
        <f>SUM(H21:H23)</f>
        <v>3446.79</v>
      </c>
      <c r="I20" s="127"/>
      <c r="J20" s="214"/>
      <c r="K20" s="215"/>
      <c r="L20" s="227" t="s">
        <v>51</v>
      </c>
      <c r="M20" s="212"/>
      <c r="N20" s="125">
        <v>52</v>
      </c>
      <c r="O20" s="126">
        <f t="shared" si="1"/>
        <v>0</v>
      </c>
      <c r="P20" s="125">
        <f>收入决算镇汇总!BA10</f>
        <v>0</v>
      </c>
      <c r="Q20" s="213">
        <f>收入决算镇汇总!BA31</f>
        <v>0</v>
      </c>
    </row>
    <row r="21" ht="23" customHeight="1" spans="1:17">
      <c r="A21" s="221"/>
      <c r="B21" s="218"/>
      <c r="C21" s="219" t="s">
        <v>7</v>
      </c>
      <c r="D21" s="226" t="s">
        <v>53</v>
      </c>
      <c r="E21" s="125">
        <v>17</v>
      </c>
      <c r="F21" s="126">
        <f t="shared" si="0"/>
        <v>2802.4</v>
      </c>
      <c r="G21" s="125">
        <f>收入决算镇汇总!R10</f>
        <v>-1.45</v>
      </c>
      <c r="H21" s="148">
        <v>2803.85</v>
      </c>
      <c r="I21" s="127"/>
      <c r="J21" s="214"/>
      <c r="K21" s="215"/>
      <c r="L21" s="227" t="s">
        <v>54</v>
      </c>
      <c r="M21" s="212"/>
      <c r="N21" s="125">
        <v>53</v>
      </c>
      <c r="O21" s="126">
        <f t="shared" si="1"/>
        <v>0</v>
      </c>
      <c r="P21" s="125">
        <f>收入决算镇汇总!BB10</f>
        <v>0</v>
      </c>
      <c r="Q21" s="213">
        <f>收入决算镇汇总!BB31</f>
        <v>0</v>
      </c>
    </row>
    <row r="22" ht="23" customHeight="1" spans="1:17">
      <c r="A22" s="221"/>
      <c r="B22" s="218"/>
      <c r="C22" s="220"/>
      <c r="D22" s="226" t="s">
        <v>55</v>
      </c>
      <c r="E22" s="125">
        <v>18</v>
      </c>
      <c r="F22" s="126">
        <f t="shared" si="0"/>
        <v>481.33</v>
      </c>
      <c r="G22" s="125">
        <f>收入决算镇汇总!S10</f>
        <v>58.48</v>
      </c>
      <c r="H22" s="148">
        <v>422.85</v>
      </c>
      <c r="I22" s="127"/>
      <c r="J22" s="214"/>
      <c r="K22" s="215"/>
      <c r="L22" s="227" t="s">
        <v>56</v>
      </c>
      <c r="M22" s="212"/>
      <c r="N22" s="125">
        <v>54</v>
      </c>
      <c r="O22" s="126">
        <f t="shared" si="1"/>
        <v>0</v>
      </c>
      <c r="P22" s="125">
        <f>收入决算镇汇总!BC10</f>
        <v>0</v>
      </c>
      <c r="Q22" s="213">
        <f>收入决算镇汇总!BC31</f>
        <v>0</v>
      </c>
    </row>
    <row r="23" ht="23" customHeight="1" spans="1:17">
      <c r="A23" s="221"/>
      <c r="B23" s="218"/>
      <c r="C23" s="220"/>
      <c r="D23" s="226" t="s">
        <v>58</v>
      </c>
      <c r="E23" s="125">
        <v>19</v>
      </c>
      <c r="F23" s="126">
        <f t="shared" si="0"/>
        <v>224.94</v>
      </c>
      <c r="G23" s="125">
        <f>收入决算镇汇总!T10</f>
        <v>4.85</v>
      </c>
      <c r="H23" s="148">
        <v>220.09</v>
      </c>
      <c r="I23" s="127"/>
      <c r="J23" s="214"/>
      <c r="K23" s="215"/>
      <c r="L23" s="227" t="s">
        <v>59</v>
      </c>
      <c r="M23" s="212"/>
      <c r="N23" s="125">
        <v>55</v>
      </c>
      <c r="O23" s="126">
        <f t="shared" si="1"/>
        <v>0</v>
      </c>
      <c r="P23" s="125">
        <f>收入决算镇汇总!BD10</f>
        <v>0</v>
      </c>
      <c r="Q23" s="213">
        <f>收入决算镇汇总!BD31</f>
        <v>0</v>
      </c>
    </row>
    <row r="24" ht="23" customHeight="1" spans="1:17">
      <c r="A24" s="221"/>
      <c r="B24" s="218" t="s">
        <v>60</v>
      </c>
      <c r="C24" s="219" t="s">
        <v>16</v>
      </c>
      <c r="D24" s="220"/>
      <c r="E24" s="125">
        <v>20</v>
      </c>
      <c r="F24" s="126">
        <f t="shared" si="0"/>
        <v>1010.69</v>
      </c>
      <c r="G24" s="126">
        <f>SUM(G25:G29)</f>
        <v>0</v>
      </c>
      <c r="H24" s="126">
        <f>SUM(H25:H29)</f>
        <v>1010.69</v>
      </c>
      <c r="I24" s="127"/>
      <c r="J24" s="214"/>
      <c r="K24" s="215"/>
      <c r="L24" s="227" t="s">
        <v>61</v>
      </c>
      <c r="M24" s="212"/>
      <c r="N24" s="125">
        <v>56</v>
      </c>
      <c r="O24" s="126">
        <f t="shared" si="1"/>
        <v>0</v>
      </c>
      <c r="P24" s="125">
        <f>收入决算镇汇总!BE10</f>
        <v>0</v>
      </c>
      <c r="Q24" s="213">
        <f>收入决算镇汇总!BE31</f>
        <v>0</v>
      </c>
    </row>
    <row r="25" ht="23" customHeight="1" spans="1:17">
      <c r="A25" s="221"/>
      <c r="B25" s="218"/>
      <c r="C25" s="222" t="s">
        <v>62</v>
      </c>
      <c r="D25" s="223"/>
      <c r="E25" s="125">
        <v>21</v>
      </c>
      <c r="F25" s="126">
        <f t="shared" si="0"/>
        <v>1000</v>
      </c>
      <c r="G25" s="125">
        <f>收入决算镇汇总!V10</f>
        <v>0</v>
      </c>
      <c r="H25" s="148">
        <f>收入决算镇汇总!V31</f>
        <v>1000</v>
      </c>
      <c r="I25" s="127"/>
      <c r="J25" s="214"/>
      <c r="K25" s="215"/>
      <c r="L25" s="227" t="s">
        <v>63</v>
      </c>
      <c r="M25" s="212"/>
      <c r="N25" s="125">
        <v>57</v>
      </c>
      <c r="O25" s="126">
        <f t="shared" si="1"/>
        <v>347.79</v>
      </c>
      <c r="P25" s="125">
        <f>收入决算镇汇总!BF10</f>
        <v>0</v>
      </c>
      <c r="Q25" s="213">
        <f>收入决算镇汇总!BF31</f>
        <v>347.79</v>
      </c>
    </row>
    <row r="26" ht="23" customHeight="1" spans="1:17">
      <c r="A26" s="221"/>
      <c r="B26" s="218"/>
      <c r="C26" s="222" t="s">
        <v>64</v>
      </c>
      <c r="D26" s="223"/>
      <c r="E26" s="125">
        <v>22</v>
      </c>
      <c r="F26" s="126">
        <f t="shared" si="0"/>
        <v>10.58</v>
      </c>
      <c r="G26" s="125">
        <f>收入决算镇汇总!W10</f>
        <v>0</v>
      </c>
      <c r="H26" s="148">
        <f>收入决算镇汇总!W31</f>
        <v>10.58</v>
      </c>
      <c r="I26" s="127"/>
      <c r="J26" s="214"/>
      <c r="K26" s="215"/>
      <c r="L26" s="227" t="s">
        <v>65</v>
      </c>
      <c r="M26" s="212"/>
      <c r="N26" s="125">
        <v>58</v>
      </c>
      <c r="O26" s="126">
        <f t="shared" si="1"/>
        <v>82.07</v>
      </c>
      <c r="P26" s="125">
        <f>收入决算镇汇总!BG10</f>
        <v>82.07</v>
      </c>
      <c r="Q26" s="213">
        <f>收入决算镇汇总!BG31</f>
        <v>0</v>
      </c>
    </row>
    <row r="27" ht="33" customHeight="1" spans="1:17">
      <c r="A27" s="221"/>
      <c r="B27" s="218"/>
      <c r="C27" s="222" t="s">
        <v>67</v>
      </c>
      <c r="D27" s="223"/>
      <c r="E27" s="125">
        <v>23</v>
      </c>
      <c r="F27" s="126">
        <f t="shared" si="0"/>
        <v>0</v>
      </c>
      <c r="G27" s="125">
        <f>收入决算镇汇总!X10</f>
        <v>0</v>
      </c>
      <c r="H27" s="148">
        <f>收入决算镇汇总!X31</f>
        <v>0</v>
      </c>
      <c r="I27" s="127"/>
      <c r="J27" s="214"/>
      <c r="K27" s="215"/>
      <c r="L27" s="228" t="s">
        <v>68</v>
      </c>
      <c r="M27" s="144"/>
      <c r="N27" s="125">
        <v>59</v>
      </c>
      <c r="O27" s="126">
        <f t="shared" si="1"/>
        <v>13.65</v>
      </c>
      <c r="P27" s="125">
        <f>收入决算镇汇总!BH10</f>
        <v>13.65</v>
      </c>
      <c r="Q27" s="213">
        <f>收入决算镇汇总!BH31</f>
        <v>0</v>
      </c>
    </row>
    <row r="28" ht="23" customHeight="1" spans="1:17">
      <c r="A28" s="221"/>
      <c r="B28" s="218"/>
      <c r="C28" s="222" t="s">
        <v>70</v>
      </c>
      <c r="D28" s="223"/>
      <c r="E28" s="125">
        <v>24</v>
      </c>
      <c r="F28" s="126">
        <f t="shared" si="0"/>
        <v>0</v>
      </c>
      <c r="G28" s="125">
        <f>收入决算镇汇总!Y10</f>
        <v>0</v>
      </c>
      <c r="H28" s="148">
        <f>收入决算镇汇总!Y31</f>
        <v>0</v>
      </c>
      <c r="I28" s="127"/>
      <c r="J28" s="214"/>
      <c r="K28" s="215"/>
      <c r="L28" s="228" t="s">
        <v>71</v>
      </c>
      <c r="M28" s="144"/>
      <c r="N28" s="125">
        <v>60</v>
      </c>
      <c r="O28" s="126">
        <f t="shared" si="1"/>
        <v>41.06</v>
      </c>
      <c r="P28" s="125">
        <f>收入决算镇汇总!BI10</f>
        <v>11.47</v>
      </c>
      <c r="Q28" s="213">
        <f>收入决算镇汇总!BI31</f>
        <v>29.59</v>
      </c>
    </row>
    <row r="29" ht="23" customHeight="1" spans="1:17">
      <c r="A29" s="221"/>
      <c r="B29" s="218"/>
      <c r="C29" s="222" t="s">
        <v>73</v>
      </c>
      <c r="D29" s="223"/>
      <c r="E29" s="125">
        <v>25</v>
      </c>
      <c r="F29" s="126">
        <f t="shared" si="0"/>
        <v>0.11</v>
      </c>
      <c r="G29" s="125">
        <f>收入决算镇汇总!Z10</f>
        <v>0</v>
      </c>
      <c r="H29" s="148">
        <f>收入决算镇汇总!Z31</f>
        <v>0.11</v>
      </c>
      <c r="I29" s="127"/>
      <c r="J29" s="214"/>
      <c r="K29" s="212" t="s">
        <v>74</v>
      </c>
      <c r="L29" s="212"/>
      <c r="M29" s="212"/>
      <c r="N29" s="125">
        <v>61</v>
      </c>
      <c r="O29" s="126">
        <f t="shared" si="1"/>
        <v>524.95</v>
      </c>
      <c r="P29" s="125">
        <f>收入决算镇汇总!BJ10</f>
        <v>141.23</v>
      </c>
      <c r="Q29" s="213">
        <f>收入决算镇汇总!BJ31</f>
        <v>383.72</v>
      </c>
    </row>
    <row r="30" ht="23" customHeight="1" spans="1:17">
      <c r="A30" s="221"/>
      <c r="B30" s="229" t="s">
        <v>75</v>
      </c>
      <c r="C30" s="219" t="s">
        <v>16</v>
      </c>
      <c r="D30" s="220"/>
      <c r="E30" s="125">
        <v>26</v>
      </c>
      <c r="F30" s="126">
        <f t="shared" si="0"/>
        <v>233.87</v>
      </c>
      <c r="G30" s="126">
        <f>SUM(G31:G35)</f>
        <v>64.24</v>
      </c>
      <c r="H30" s="126">
        <f>SUM(H31:H35)</f>
        <v>169.63</v>
      </c>
      <c r="I30" s="127"/>
      <c r="J30" s="230" t="s">
        <v>76</v>
      </c>
      <c r="K30" s="212"/>
      <c r="L30" s="212"/>
      <c r="M30" s="212"/>
      <c r="N30" s="125">
        <v>62</v>
      </c>
      <c r="O30" s="126">
        <f t="shared" si="1"/>
        <v>0</v>
      </c>
      <c r="P30" s="126">
        <f>SUM(P31:P40)</f>
        <v>0</v>
      </c>
      <c r="Q30" s="224">
        <f>SUM(Q31:Q40)</f>
        <v>0</v>
      </c>
    </row>
    <row r="31" ht="23" customHeight="1" spans="1:17">
      <c r="A31" s="221"/>
      <c r="B31" s="231"/>
      <c r="C31" s="222" t="s">
        <v>77</v>
      </c>
      <c r="D31" s="223"/>
      <c r="E31" s="125">
        <v>27</v>
      </c>
      <c r="F31" s="126">
        <f t="shared" si="0"/>
        <v>12.81</v>
      </c>
      <c r="G31" s="125">
        <f>收入决算镇汇总!AB10</f>
        <v>0.24</v>
      </c>
      <c r="H31" s="148">
        <f>收入决算镇汇总!AB31</f>
        <v>12.57</v>
      </c>
      <c r="I31" s="127"/>
      <c r="J31" s="232" t="s">
        <v>7</v>
      </c>
      <c r="K31" s="223" t="s">
        <v>78</v>
      </c>
      <c r="L31" s="223"/>
      <c r="M31" s="223"/>
      <c r="N31" s="125">
        <v>63</v>
      </c>
      <c r="O31" s="126">
        <f t="shared" si="1"/>
        <v>0</v>
      </c>
      <c r="P31" s="125">
        <f>收入决算镇汇总!BL10</f>
        <v>0</v>
      </c>
      <c r="Q31" s="213">
        <f>收入决算镇汇总!BL31</f>
        <v>0</v>
      </c>
    </row>
    <row r="32" ht="23" customHeight="1" spans="1:17">
      <c r="A32" s="221"/>
      <c r="B32" s="231"/>
      <c r="C32" s="222" t="s">
        <v>79</v>
      </c>
      <c r="D32" s="223"/>
      <c r="E32" s="125">
        <v>28</v>
      </c>
      <c r="F32" s="126">
        <f t="shared" si="0"/>
        <v>0</v>
      </c>
      <c r="G32" s="125">
        <f>收入决算镇汇总!AC10</f>
        <v>0</v>
      </c>
      <c r="H32" s="148">
        <f>收入决算镇汇总!AC31</f>
        <v>0</v>
      </c>
      <c r="I32" s="127"/>
      <c r="J32" s="233"/>
      <c r="K32" s="223" t="s">
        <v>80</v>
      </c>
      <c r="L32" s="223"/>
      <c r="M32" s="223"/>
      <c r="N32" s="125">
        <v>64</v>
      </c>
      <c r="O32" s="126">
        <f t="shared" si="1"/>
        <v>0</v>
      </c>
      <c r="P32" s="125">
        <f>收入决算镇汇总!BM10</f>
        <v>0</v>
      </c>
      <c r="Q32" s="213">
        <f>收入决算镇汇总!BM31</f>
        <v>0</v>
      </c>
    </row>
    <row r="33" ht="23" customHeight="1" spans="1:17">
      <c r="A33" s="221"/>
      <c r="B33" s="231"/>
      <c r="C33" s="234" t="s">
        <v>81</v>
      </c>
      <c r="D33" s="223"/>
      <c r="E33" s="125">
        <v>29</v>
      </c>
      <c r="F33" s="126">
        <f t="shared" si="0"/>
        <v>0</v>
      </c>
      <c r="G33" s="125">
        <f>收入决算镇汇总!AD10</f>
        <v>0</v>
      </c>
      <c r="H33" s="148">
        <f>收入决算镇汇总!AD31</f>
        <v>0</v>
      </c>
      <c r="I33" s="127"/>
      <c r="J33" s="233"/>
      <c r="K33" s="223" t="s">
        <v>82</v>
      </c>
      <c r="L33" s="223"/>
      <c r="M33" s="223"/>
      <c r="N33" s="125">
        <v>65</v>
      </c>
      <c r="O33" s="126">
        <f t="shared" si="1"/>
        <v>0</v>
      </c>
      <c r="P33" s="125">
        <f>收入决算镇汇总!BN10</f>
        <v>0</v>
      </c>
      <c r="Q33" s="213">
        <f>收入决算镇汇总!BN31</f>
        <v>0</v>
      </c>
    </row>
    <row r="34" ht="23" customHeight="1" spans="1:17">
      <c r="A34" s="221"/>
      <c r="B34" s="231"/>
      <c r="C34" s="222" t="s">
        <v>83</v>
      </c>
      <c r="D34" s="223"/>
      <c r="E34" s="125">
        <v>30</v>
      </c>
      <c r="F34" s="126">
        <f t="shared" si="0"/>
        <v>0</v>
      </c>
      <c r="G34" s="125">
        <f>收入决算镇汇总!AE10</f>
        <v>0</v>
      </c>
      <c r="H34" s="148">
        <f>收入决算镇汇总!AE31</f>
        <v>0</v>
      </c>
      <c r="I34" s="127"/>
      <c r="J34" s="233"/>
      <c r="K34" s="223" t="s">
        <v>84</v>
      </c>
      <c r="L34" s="223"/>
      <c r="M34" s="223"/>
      <c r="N34" s="125">
        <v>66</v>
      </c>
      <c r="O34" s="126">
        <f t="shared" si="1"/>
        <v>0</v>
      </c>
      <c r="P34" s="125">
        <f>收入决算镇汇总!BO10</f>
        <v>0</v>
      </c>
      <c r="Q34" s="213">
        <f>收入决算镇汇总!BO31</f>
        <v>0</v>
      </c>
    </row>
    <row r="35" ht="23" customHeight="1" spans="1:17">
      <c r="A35" s="235"/>
      <c r="B35" s="236"/>
      <c r="C35" s="222" t="s">
        <v>85</v>
      </c>
      <c r="D35" s="223"/>
      <c r="E35" s="125">
        <v>31</v>
      </c>
      <c r="F35" s="126">
        <f t="shared" si="0"/>
        <v>221.06</v>
      </c>
      <c r="G35" s="125">
        <f>收入决算镇汇总!AF10</f>
        <v>64</v>
      </c>
      <c r="H35" s="148">
        <f>收入决算镇汇总!AF31</f>
        <v>157.06</v>
      </c>
      <c r="I35" s="127"/>
      <c r="J35" s="233"/>
      <c r="K35" s="223" t="s">
        <v>86</v>
      </c>
      <c r="L35" s="223"/>
      <c r="M35" s="223"/>
      <c r="N35" s="125">
        <v>67</v>
      </c>
      <c r="O35" s="126">
        <f t="shared" si="1"/>
        <v>0</v>
      </c>
      <c r="P35" s="125">
        <f>收入决算镇汇总!BP10</f>
        <v>0</v>
      </c>
      <c r="Q35" s="213">
        <f>收入决算镇汇总!BP31</f>
        <v>0</v>
      </c>
    </row>
    <row r="36" ht="23" customHeight="1" spans="1:17">
      <c r="A36" s="216" t="s">
        <v>6</v>
      </c>
      <c r="B36" s="212"/>
      <c r="C36" s="212"/>
      <c r="D36" s="212"/>
      <c r="E36" s="125">
        <v>32</v>
      </c>
      <c r="F36" s="126">
        <f t="shared" si="0"/>
        <v>11710.31</v>
      </c>
      <c r="G36" s="126">
        <f>G37+P29</f>
        <v>10739.44</v>
      </c>
      <c r="H36" s="126">
        <f>H37+Q29</f>
        <v>970.87</v>
      </c>
      <c r="I36" s="127"/>
      <c r="J36" s="233"/>
      <c r="K36" s="223" t="s">
        <v>87</v>
      </c>
      <c r="L36" s="223"/>
      <c r="M36" s="223"/>
      <c r="N36" s="125">
        <v>68</v>
      </c>
      <c r="O36" s="126">
        <f t="shared" si="1"/>
        <v>0</v>
      </c>
      <c r="P36" s="125">
        <f>收入决算镇汇总!BQ10</f>
        <v>0</v>
      </c>
      <c r="Q36" s="213">
        <f>收入决算镇汇总!BQ31</f>
        <v>0</v>
      </c>
    </row>
    <row r="37" ht="23" customHeight="1" spans="1:17">
      <c r="A37" s="237" t="s">
        <v>7</v>
      </c>
      <c r="B37" s="212" t="s">
        <v>88</v>
      </c>
      <c r="C37" s="212"/>
      <c r="D37" s="212"/>
      <c r="E37" s="125">
        <v>33</v>
      </c>
      <c r="F37" s="126">
        <f t="shared" si="0"/>
        <v>11185.36</v>
      </c>
      <c r="G37" s="126">
        <f>SUM(G38:G40)+SUM(P5:P9)+SUM(P16:P28)</f>
        <v>10598.21</v>
      </c>
      <c r="H37" s="126">
        <f>SUM(H38:H40)+SUM(Q5:Q9)+SUM(Q16:Q28)</f>
        <v>587.15</v>
      </c>
      <c r="I37" s="127"/>
      <c r="J37" s="233"/>
      <c r="K37" s="223" t="s">
        <v>89</v>
      </c>
      <c r="L37" s="223"/>
      <c r="M37" s="223"/>
      <c r="N37" s="125">
        <v>69</v>
      </c>
      <c r="O37" s="126">
        <f t="shared" si="1"/>
        <v>0</v>
      </c>
      <c r="P37" s="125">
        <f>收入决算镇汇总!BR10</f>
        <v>0</v>
      </c>
      <c r="Q37" s="213">
        <f>收入决算镇汇总!BR31</f>
        <v>0</v>
      </c>
    </row>
    <row r="38" ht="23" customHeight="1" spans="1:17">
      <c r="A38" s="238"/>
      <c r="B38" s="210" t="s">
        <v>7</v>
      </c>
      <c r="C38" s="211" t="s">
        <v>90</v>
      </c>
      <c r="D38" s="212"/>
      <c r="E38" s="125">
        <v>34</v>
      </c>
      <c r="F38" s="126">
        <f t="shared" si="0"/>
        <v>5846.12</v>
      </c>
      <c r="G38" s="126">
        <f>收入决算镇汇总!AI10</f>
        <v>5846.12</v>
      </c>
      <c r="H38" s="142">
        <v>0</v>
      </c>
      <c r="I38" s="127"/>
      <c r="J38" s="233"/>
      <c r="K38" s="223" t="s">
        <v>92</v>
      </c>
      <c r="L38" s="223"/>
      <c r="M38" s="223"/>
      <c r="N38" s="125">
        <v>70</v>
      </c>
      <c r="O38" s="126">
        <f t="shared" si="1"/>
        <v>0</v>
      </c>
      <c r="P38" s="125">
        <f>收入决算镇汇总!BS10</f>
        <v>0</v>
      </c>
      <c r="Q38" s="213">
        <f>收入决算镇汇总!BS31</f>
        <v>0</v>
      </c>
    </row>
    <row r="39" ht="23" customHeight="1" spans="1:17">
      <c r="A39" s="238"/>
      <c r="B39" s="215"/>
      <c r="C39" s="211" t="s">
        <v>93</v>
      </c>
      <c r="D39" s="212"/>
      <c r="E39" s="125">
        <v>35</v>
      </c>
      <c r="F39" s="126">
        <f t="shared" si="0"/>
        <v>465.08</v>
      </c>
      <c r="G39" s="125">
        <f>收入决算镇汇总!AJ10</f>
        <v>465.08</v>
      </c>
      <c r="H39" s="142">
        <v>0</v>
      </c>
      <c r="I39" s="127"/>
      <c r="J39" s="233"/>
      <c r="K39" s="141" t="s">
        <v>95</v>
      </c>
      <c r="L39" s="141"/>
      <c r="M39" s="141"/>
      <c r="N39" s="125">
        <v>71</v>
      </c>
      <c r="O39" s="126">
        <f t="shared" si="1"/>
        <v>0</v>
      </c>
      <c r="P39" s="125">
        <f>收入决算镇汇总!BT10</f>
        <v>0</v>
      </c>
      <c r="Q39" s="213">
        <f>收入决算镇汇总!BT31</f>
        <v>0</v>
      </c>
    </row>
    <row r="40" ht="23" customHeight="1" spans="1:17">
      <c r="A40" s="239"/>
      <c r="B40" s="240"/>
      <c r="C40" s="241" t="s">
        <v>96</v>
      </c>
      <c r="D40" s="242"/>
      <c r="E40" s="243">
        <v>36</v>
      </c>
      <c r="F40" s="244">
        <f t="shared" si="0"/>
        <v>0</v>
      </c>
      <c r="G40" s="243">
        <v>0</v>
      </c>
      <c r="H40" s="243">
        <v>0</v>
      </c>
      <c r="I40" s="245"/>
      <c r="J40" s="246"/>
      <c r="K40" s="247" t="s">
        <v>97</v>
      </c>
      <c r="L40" s="247"/>
      <c r="M40" s="247"/>
      <c r="N40" s="243">
        <v>72</v>
      </c>
      <c r="O40" s="244">
        <f t="shared" si="1"/>
        <v>0</v>
      </c>
      <c r="P40" s="243">
        <f>收入决算镇汇总!BU10</f>
        <v>0</v>
      </c>
      <c r="Q40" s="248">
        <f>收入决算镇汇总!BU31</f>
        <v>0</v>
      </c>
    </row>
    <row r="41" ht="54" customHeight="1" spans="1:17">
      <c r="A41" s="249" t="s">
        <v>247</v>
      </c>
      <c r="B41" s="182"/>
      <c r="C41" s="183"/>
      <c r="D41" s="183"/>
      <c r="E41" s="183"/>
      <c r="F41" s="183"/>
      <c r="G41" s="183"/>
      <c r="H41" s="250"/>
      <c r="I41" s="180"/>
      <c r="J41" s="181" t="s">
        <v>248</v>
      </c>
      <c r="K41" s="182"/>
      <c r="L41" s="182"/>
      <c r="M41" s="183"/>
      <c r="N41" s="183"/>
      <c r="O41" s="183"/>
      <c r="P41" s="183"/>
      <c r="Q41" s="184"/>
    </row>
    <row r="42" ht="54" customHeight="1" spans="1:17">
      <c r="A42" s="251" t="s">
        <v>249</v>
      </c>
      <c r="B42" s="193"/>
      <c r="C42" s="194"/>
      <c r="D42" s="194"/>
      <c r="E42" s="194"/>
      <c r="F42" s="194"/>
      <c r="G42" s="194"/>
      <c r="H42" s="188"/>
      <c r="I42" s="191"/>
      <c r="J42" s="192" t="s">
        <v>250</v>
      </c>
      <c r="K42" s="193"/>
      <c r="L42" s="193"/>
      <c r="M42" s="194"/>
      <c r="N42" s="194"/>
      <c r="O42" s="194"/>
      <c r="P42" s="194"/>
      <c r="Q42" s="195"/>
    </row>
    <row r="43" ht="33" customHeight="1" spans="1:17">
      <c r="A43" s="196" t="s">
        <v>251</v>
      </c>
      <c r="B43" s="196"/>
      <c r="M43" s="196" t="s">
        <v>252</v>
      </c>
      <c r="N43" s="196"/>
      <c r="O43" s="196"/>
      <c r="P43" s="196"/>
      <c r="Q43" s="196"/>
    </row>
    <row r="44" spans="1:17">
      <c r="A44" s="197" t="s">
        <v>253</v>
      </c>
    </row>
    <row r="69" ht="14.25" customHeight="1"/>
    <row r="75" ht="14.25" customHeight="1"/>
  </sheetData>
  <mergeCells count="85">
    <mergeCell ref="A1:Q1"/>
    <mergeCell ref="A3:C3"/>
    <mergeCell ref="H3:K3"/>
    <mergeCell ref="N3:Q3"/>
    <mergeCell ref="A4:D4"/>
    <mergeCell ref="J4:M4"/>
    <mergeCell ref="A5:D5"/>
    <mergeCell ref="L5:M5"/>
    <mergeCell ref="A6:D6"/>
    <mergeCell ref="L6:M6"/>
    <mergeCell ref="A7:D7"/>
    <mergeCell ref="L7:M7"/>
    <mergeCell ref="C8:D8"/>
    <mergeCell ref="L8:M8"/>
    <mergeCell ref="C9:D9"/>
    <mergeCell ref="L9:M9"/>
    <mergeCell ref="C10:D10"/>
    <mergeCell ref="C11:D11"/>
    <mergeCell ref="C15:D15"/>
    <mergeCell ref="L16:M16"/>
    <mergeCell ref="L17:M17"/>
    <mergeCell ref="L18:M18"/>
    <mergeCell ref="L19:M19"/>
    <mergeCell ref="C20:D20"/>
    <mergeCell ref="L20:M20"/>
    <mergeCell ref="L21:M21"/>
    <mergeCell ref="L22:M22"/>
    <mergeCell ref="L23:M23"/>
    <mergeCell ref="C24:D24"/>
    <mergeCell ref="L24:M24"/>
    <mergeCell ref="C25:D25"/>
    <mergeCell ref="L25:M25"/>
    <mergeCell ref="C26:D26"/>
    <mergeCell ref="L26:M26"/>
    <mergeCell ref="C27:D27"/>
    <mergeCell ref="L27:M27"/>
    <mergeCell ref="C28:D28"/>
    <mergeCell ref="L28:M28"/>
    <mergeCell ref="C29:D29"/>
    <mergeCell ref="K29:M29"/>
    <mergeCell ref="C30:D30"/>
    <mergeCell ref="J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A36:D36"/>
    <mergeCell ref="K36:M36"/>
    <mergeCell ref="B37:D37"/>
    <mergeCell ref="K37:M37"/>
    <mergeCell ref="C38:D38"/>
    <mergeCell ref="K38:M38"/>
    <mergeCell ref="C39:D39"/>
    <mergeCell ref="K39:M39"/>
    <mergeCell ref="C40:D40"/>
    <mergeCell ref="K40:M40"/>
    <mergeCell ref="A41:B41"/>
    <mergeCell ref="C41:H41"/>
    <mergeCell ref="J41:L41"/>
    <mergeCell ref="M41:Q41"/>
    <mergeCell ref="A42:B42"/>
    <mergeCell ref="C42:H42"/>
    <mergeCell ref="J42:L42"/>
    <mergeCell ref="M42:Q42"/>
    <mergeCell ref="A43:B43"/>
    <mergeCell ref="M43:Q43"/>
    <mergeCell ref="A8:A35"/>
    <mergeCell ref="A37:A40"/>
    <mergeCell ref="B8:B23"/>
    <mergeCell ref="B24:B29"/>
    <mergeCell ref="B30:B35"/>
    <mergeCell ref="B38:B40"/>
    <mergeCell ref="C12:C14"/>
    <mergeCell ref="C16:C19"/>
    <mergeCell ref="C21:C23"/>
    <mergeCell ref="J5:J29"/>
    <mergeCell ref="J31:J40"/>
    <mergeCell ref="K5:K28"/>
    <mergeCell ref="L10:L15"/>
  </mergeCells>
  <printOptions horizontalCentered="1"/>
  <pageMargins left="0.156944" right="0.156944" top="0.472222" bottom="0.196528" header="0" footer="0"/>
  <pageSetup paperSize="9" scale="66" fitToHeight="0" orientation="portrait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4"/>
  <sheetViews>
    <sheetView workbookViewId="0">
      <selection activeCell="U22" sqref="U22"/>
    </sheetView>
  </sheetViews>
  <sheetFormatPr defaultColWidth="9" defaultRowHeight="14.25"/>
  <cols>
    <col min="1" max="1" width="3.875" style="103"/>
    <col min="2" max="2" width="5.875" style="103"/>
    <col min="3" max="3" width="4.375" style="103"/>
    <col min="4" max="4" width="23.875" style="103"/>
    <col min="5" max="5" width="4.875" style="104"/>
    <col min="6" max="8" width="9.625" style="104"/>
    <col min="9" max="9" width="1.125" style="104"/>
    <col min="10" max="10" width="4.875" style="103"/>
    <col min="11" max="11" width="3.125" style="103"/>
    <col min="12" max="12" width="5.375" style="103"/>
    <col min="13" max="13" width="20.25" style="103"/>
    <col min="14" max="14" width="5" style="105"/>
    <col min="15" max="17" width="9.625" style="105"/>
    <col min="18" max="18" width="2" style="105"/>
    <col min="19" max="26" width="9" style="105"/>
  </cols>
  <sheetData>
    <row r="1" ht="40" customHeight="1" spans="1:17">
      <c r="A1" s="106" t="s">
        <v>254</v>
      </c>
      <c r="B1" s="106"/>
      <c r="C1" s="106"/>
      <c r="D1" s="106"/>
      <c r="E1" s="107"/>
      <c r="F1" s="107"/>
      <c r="G1" s="107"/>
      <c r="H1" s="107"/>
      <c r="I1" s="107"/>
      <c r="J1" s="106"/>
      <c r="K1" s="106"/>
      <c r="L1" s="106"/>
      <c r="M1" s="106"/>
      <c r="N1" s="107"/>
      <c r="O1" s="107"/>
      <c r="P1" s="107"/>
      <c r="Q1" s="107"/>
    </row>
    <row r="2" ht="2.25" customHeight="1"/>
    <row r="3" s="101" customFormat="1" ht="24" customHeight="1" spans="1:17">
      <c r="A3" s="108" t="s">
        <v>1</v>
      </c>
      <c r="B3" s="108"/>
      <c r="C3" s="108"/>
      <c r="D3" s="109"/>
      <c r="E3" s="110"/>
      <c r="F3" s="111" t="s">
        <v>241</v>
      </c>
      <c r="G3" s="112"/>
      <c r="H3" s="112"/>
      <c r="I3" s="112"/>
      <c r="J3" s="113"/>
      <c r="K3" s="113"/>
      <c r="L3" s="109"/>
      <c r="M3" s="109"/>
      <c r="P3" s="112" t="s">
        <v>242</v>
      </c>
      <c r="Q3" s="112"/>
    </row>
    <row r="4" s="102" customFormat="1" ht="30" spans="1:17">
      <c r="A4" s="114" t="s">
        <v>255</v>
      </c>
      <c r="B4" s="115"/>
      <c r="C4" s="115"/>
      <c r="D4" s="115"/>
      <c r="E4" s="116" t="s">
        <v>256</v>
      </c>
      <c r="F4" s="115" t="s">
        <v>257</v>
      </c>
      <c r="G4" s="115" t="s">
        <v>258</v>
      </c>
      <c r="H4" s="117" t="s">
        <v>259</v>
      </c>
      <c r="I4" s="118"/>
      <c r="J4" s="119" t="s">
        <v>255</v>
      </c>
      <c r="K4" s="120"/>
      <c r="L4" s="120"/>
      <c r="M4" s="120"/>
      <c r="N4" s="121" t="s">
        <v>256</v>
      </c>
      <c r="O4" s="120" t="s">
        <v>257</v>
      </c>
      <c r="P4" s="120" t="s">
        <v>258</v>
      </c>
      <c r="Q4" s="122" t="s">
        <v>259</v>
      </c>
    </row>
    <row r="5" s="101" customFormat="1" ht="20" customHeight="1" spans="1:17">
      <c r="A5" s="123" t="s">
        <v>98</v>
      </c>
      <c r="B5" s="124"/>
      <c r="C5" s="124"/>
      <c r="D5" s="124"/>
      <c r="E5" s="125">
        <v>73</v>
      </c>
      <c r="F5" s="126">
        <f t="shared" ref="F5:F68" si="0">G5+H5</f>
        <v>29496.33</v>
      </c>
      <c r="G5" s="126">
        <f>G6+P44+P52+P59+P63</f>
        <v>8735.91</v>
      </c>
      <c r="H5" s="126">
        <f>H6+Q44+Q52+Q59+Q63</f>
        <v>20760.42</v>
      </c>
      <c r="I5" s="127"/>
      <c r="J5" s="128" t="s">
        <v>99</v>
      </c>
      <c r="K5" s="129" t="s">
        <v>100</v>
      </c>
      <c r="L5" s="130"/>
      <c r="M5" s="130"/>
      <c r="N5" s="131">
        <v>144</v>
      </c>
      <c r="O5" s="132">
        <f t="shared" ref="O5:O68" si="1">P5+Q5</f>
        <v>1.68</v>
      </c>
      <c r="P5" s="131">
        <f>支出决算镇汇总!BU10</f>
        <v>1.68</v>
      </c>
      <c r="Q5" s="133">
        <f>支出决算镇汇总!BU31</f>
        <v>0</v>
      </c>
    </row>
    <row r="6" s="101" customFormat="1" ht="20" customHeight="1" spans="1:17">
      <c r="A6" s="134" t="s">
        <v>101</v>
      </c>
      <c r="B6" s="124"/>
      <c r="C6" s="124"/>
      <c r="D6" s="124"/>
      <c r="E6" s="125">
        <v>74</v>
      </c>
      <c r="F6" s="126">
        <f t="shared" si="0"/>
        <v>16756.32</v>
      </c>
      <c r="G6" s="126">
        <f>G7+G22+G28+P26+G51</f>
        <v>8735.91</v>
      </c>
      <c r="H6" s="126">
        <f>H7+H22+H28+Q26+H51</f>
        <v>8020.41</v>
      </c>
      <c r="I6" s="127"/>
      <c r="J6" s="135"/>
      <c r="K6" s="136" t="s">
        <v>102</v>
      </c>
      <c r="L6" s="137"/>
      <c r="M6" s="137"/>
      <c r="N6" s="131">
        <v>145</v>
      </c>
      <c r="O6" s="132">
        <f t="shared" si="1"/>
        <v>2.02</v>
      </c>
      <c r="P6" s="125">
        <f>支出决算镇汇总!BV10</f>
        <v>2.02</v>
      </c>
      <c r="Q6" s="133">
        <f>支出决算镇汇总!BV31</f>
        <v>0</v>
      </c>
    </row>
    <row r="7" s="101" customFormat="1" ht="20" customHeight="1" spans="1:17">
      <c r="A7" s="138" t="s">
        <v>103</v>
      </c>
      <c r="B7" s="139"/>
      <c r="C7" s="139"/>
      <c r="D7" s="139"/>
      <c r="E7" s="125">
        <v>75</v>
      </c>
      <c r="F7" s="126">
        <f t="shared" si="0"/>
        <v>3780.63</v>
      </c>
      <c r="G7" s="126">
        <f>G8+G9+G10+G16+G21</f>
        <v>0</v>
      </c>
      <c r="H7" s="126">
        <f>H8+H9+H10+H16+H21</f>
        <v>3780.63</v>
      </c>
      <c r="I7" s="127"/>
      <c r="J7" s="135"/>
      <c r="K7" s="136" t="s">
        <v>104</v>
      </c>
      <c r="L7" s="137"/>
      <c r="M7" s="137"/>
      <c r="N7" s="131">
        <v>146</v>
      </c>
      <c r="O7" s="132">
        <f t="shared" si="1"/>
        <v>94.96</v>
      </c>
      <c r="P7" s="125">
        <f>支出决算镇汇总!BW10</f>
        <v>94.96</v>
      </c>
      <c r="Q7" s="133">
        <f>支出决算镇汇总!BW31</f>
        <v>0</v>
      </c>
    </row>
    <row r="8" s="101" customFormat="1" ht="20" customHeight="1" spans="1:17">
      <c r="A8" s="140" t="s">
        <v>105</v>
      </c>
      <c r="B8" s="141" t="s">
        <v>106</v>
      </c>
      <c r="C8" s="141"/>
      <c r="D8" s="141"/>
      <c r="E8" s="125">
        <v>76</v>
      </c>
      <c r="F8" s="126">
        <f t="shared" si="0"/>
        <v>0</v>
      </c>
      <c r="G8" s="125">
        <f>支出决算镇汇总!E10</f>
        <v>0</v>
      </c>
      <c r="H8" s="142">
        <f>支出决算镇汇总!E31</f>
        <v>0</v>
      </c>
      <c r="I8" s="127"/>
      <c r="J8" s="135"/>
      <c r="K8" s="143" t="s">
        <v>107</v>
      </c>
      <c r="L8" s="144"/>
      <c r="M8" s="144"/>
      <c r="N8" s="131">
        <v>147</v>
      </c>
      <c r="O8" s="132">
        <f t="shared" si="1"/>
        <v>2297.39</v>
      </c>
      <c r="P8" s="126">
        <f>SUM(P9:P14)+SUM(P18:P22)</f>
        <v>18.59</v>
      </c>
      <c r="Q8" s="145">
        <f>SUM(Q9:Q14)+SUM(Q18:Q22)</f>
        <v>2278.8</v>
      </c>
    </row>
    <row r="9" s="101" customFormat="1" ht="20" customHeight="1" spans="1:17">
      <c r="A9" s="140"/>
      <c r="B9" s="137" t="s">
        <v>108</v>
      </c>
      <c r="C9" s="137"/>
      <c r="D9" s="137"/>
      <c r="E9" s="125">
        <v>77</v>
      </c>
      <c r="F9" s="126">
        <f t="shared" si="0"/>
        <v>0</v>
      </c>
      <c r="G9" s="125">
        <f>支出决算镇汇总!F10</f>
        <v>0</v>
      </c>
      <c r="H9" s="125">
        <f>支出决算镇汇总!F31</f>
        <v>0</v>
      </c>
      <c r="I9" s="127"/>
      <c r="J9" s="135"/>
      <c r="K9" s="146" t="s">
        <v>105</v>
      </c>
      <c r="L9" s="139" t="s">
        <v>109</v>
      </c>
      <c r="M9" s="139"/>
      <c r="N9" s="131">
        <v>148</v>
      </c>
      <c r="O9" s="132">
        <f t="shared" si="1"/>
        <v>0.1</v>
      </c>
      <c r="P9" s="125">
        <f>支出决算镇汇总!BY10</f>
        <v>0.1</v>
      </c>
      <c r="Q9" s="133">
        <f>支出决算镇汇总!BY31</f>
        <v>0</v>
      </c>
    </row>
    <row r="10" s="101" customFormat="1" ht="20" customHeight="1" spans="1:17">
      <c r="A10" s="140"/>
      <c r="B10" s="137" t="s">
        <v>110</v>
      </c>
      <c r="C10" s="137"/>
      <c r="D10" s="137"/>
      <c r="E10" s="125">
        <v>78</v>
      </c>
      <c r="F10" s="126">
        <f t="shared" si="0"/>
        <v>3397.39</v>
      </c>
      <c r="G10" s="126">
        <f>SUM(G11:G15)</f>
        <v>0</v>
      </c>
      <c r="H10" s="126">
        <f>SUM(H11:H15)</f>
        <v>3397.39</v>
      </c>
      <c r="I10" s="127"/>
      <c r="J10" s="135"/>
      <c r="K10" s="146"/>
      <c r="L10" s="139" t="s">
        <v>111</v>
      </c>
      <c r="M10" s="139"/>
      <c r="N10" s="131">
        <v>149</v>
      </c>
      <c r="O10" s="132">
        <f t="shared" si="1"/>
        <v>140.28</v>
      </c>
      <c r="P10" s="125">
        <f>支出决算镇汇总!BZ10</f>
        <v>1</v>
      </c>
      <c r="Q10" s="133">
        <f>支出决算镇汇总!BZ31</f>
        <v>139.28</v>
      </c>
    </row>
    <row r="11" s="101" customFormat="1" ht="20" customHeight="1" spans="1:17">
      <c r="A11" s="140"/>
      <c r="B11" s="147" t="s">
        <v>105</v>
      </c>
      <c r="C11" s="137" t="s">
        <v>112</v>
      </c>
      <c r="D11" s="137"/>
      <c r="E11" s="125">
        <v>79</v>
      </c>
      <c r="F11" s="126">
        <f t="shared" si="0"/>
        <v>639.71</v>
      </c>
      <c r="G11" s="125">
        <f>支出决算镇汇总!H10</f>
        <v>0</v>
      </c>
      <c r="H11" s="148">
        <f>支出决算镇汇总!H31</f>
        <v>639.71</v>
      </c>
      <c r="I11" s="127"/>
      <c r="J11" s="135"/>
      <c r="K11" s="146"/>
      <c r="L11" s="139" t="s">
        <v>113</v>
      </c>
      <c r="M11" s="139"/>
      <c r="N11" s="131">
        <v>150</v>
      </c>
      <c r="O11" s="132">
        <f t="shared" si="1"/>
        <v>1659.81</v>
      </c>
      <c r="P11" s="125">
        <f>支出决算镇汇总!CA10</f>
        <v>2.14</v>
      </c>
      <c r="Q11" s="133">
        <f>支出决算镇汇总!CA31</f>
        <v>1657.67</v>
      </c>
    </row>
    <row r="12" s="101" customFormat="1" ht="20" customHeight="1" spans="1:17">
      <c r="A12" s="140"/>
      <c r="B12" s="147"/>
      <c r="C12" s="137" t="s">
        <v>114</v>
      </c>
      <c r="D12" s="137"/>
      <c r="E12" s="125">
        <v>80</v>
      </c>
      <c r="F12" s="126">
        <f t="shared" si="0"/>
        <v>220.95</v>
      </c>
      <c r="G12" s="125">
        <f>支出决算镇汇总!I10</f>
        <v>0</v>
      </c>
      <c r="H12" s="148">
        <f>支出决算镇汇总!I31</f>
        <v>220.95</v>
      </c>
      <c r="I12" s="127"/>
      <c r="J12" s="135"/>
      <c r="K12" s="146"/>
      <c r="L12" s="139" t="s">
        <v>115</v>
      </c>
      <c r="M12" s="139"/>
      <c r="N12" s="131">
        <v>151</v>
      </c>
      <c r="O12" s="132">
        <f t="shared" si="1"/>
        <v>7.76</v>
      </c>
      <c r="P12" s="125">
        <f>支出决算镇汇总!CB10</f>
        <v>7.76</v>
      </c>
      <c r="Q12" s="133">
        <f>支出决算镇汇总!CB31</f>
        <v>0</v>
      </c>
    </row>
    <row r="13" s="101" customFormat="1" ht="20" customHeight="1" spans="1:17">
      <c r="A13" s="140"/>
      <c r="B13" s="147"/>
      <c r="C13" s="137" t="s">
        <v>116</v>
      </c>
      <c r="D13" s="137"/>
      <c r="E13" s="125">
        <v>81</v>
      </c>
      <c r="F13" s="126">
        <f t="shared" si="0"/>
        <v>0</v>
      </c>
      <c r="G13" s="125">
        <f>支出决算镇汇总!J10</f>
        <v>0</v>
      </c>
      <c r="H13" s="148">
        <f>支出决算镇汇总!J31</f>
        <v>0</v>
      </c>
      <c r="I13" s="127"/>
      <c r="J13" s="135"/>
      <c r="K13" s="146"/>
      <c r="L13" s="139" t="s">
        <v>117</v>
      </c>
      <c r="M13" s="139"/>
      <c r="N13" s="131">
        <v>152</v>
      </c>
      <c r="O13" s="132">
        <f t="shared" si="1"/>
        <v>19.84</v>
      </c>
      <c r="P13" s="125">
        <f>支出决算镇汇总!CC10</f>
        <v>1.25</v>
      </c>
      <c r="Q13" s="133">
        <f>支出决算镇汇总!CC31</f>
        <v>18.59</v>
      </c>
    </row>
    <row r="14" s="101" customFormat="1" ht="20" customHeight="1" spans="1:17">
      <c r="A14" s="140"/>
      <c r="B14" s="147"/>
      <c r="C14" s="149" t="s">
        <v>118</v>
      </c>
      <c r="D14" s="137"/>
      <c r="E14" s="125">
        <v>82</v>
      </c>
      <c r="F14" s="126">
        <f t="shared" si="0"/>
        <v>1213.93</v>
      </c>
      <c r="G14" s="125">
        <f>支出决算镇汇总!K10</f>
        <v>0</v>
      </c>
      <c r="H14" s="148">
        <f>支出决算镇汇总!K31</f>
        <v>1213.93</v>
      </c>
      <c r="I14" s="127"/>
      <c r="J14" s="135"/>
      <c r="K14" s="146"/>
      <c r="L14" s="139" t="s">
        <v>119</v>
      </c>
      <c r="M14" s="139"/>
      <c r="N14" s="131">
        <v>153</v>
      </c>
      <c r="O14" s="132">
        <f t="shared" si="1"/>
        <v>446.16</v>
      </c>
      <c r="P14" s="126">
        <f>SUM(P15:P17)</f>
        <v>1.04</v>
      </c>
      <c r="Q14" s="145">
        <f>SUM(Q15:Q17)</f>
        <v>445.12</v>
      </c>
    </row>
    <row r="15" s="101" customFormat="1" ht="20" customHeight="1" spans="1:17">
      <c r="A15" s="140"/>
      <c r="B15" s="147"/>
      <c r="C15" s="150" t="s">
        <v>120</v>
      </c>
      <c r="D15" s="150"/>
      <c r="E15" s="125">
        <v>83</v>
      </c>
      <c r="F15" s="126">
        <f t="shared" si="0"/>
        <v>1322.8</v>
      </c>
      <c r="G15" s="125">
        <f>支出决算镇汇总!L10</f>
        <v>0</v>
      </c>
      <c r="H15" s="148">
        <f>支出决算镇汇总!L31</f>
        <v>1322.8</v>
      </c>
      <c r="I15" s="127"/>
      <c r="J15" s="135"/>
      <c r="K15" s="146"/>
      <c r="L15" s="124" t="s">
        <v>105</v>
      </c>
      <c r="M15" s="151" t="s">
        <v>121</v>
      </c>
      <c r="N15" s="131">
        <v>154</v>
      </c>
      <c r="O15" s="132">
        <f t="shared" si="1"/>
        <v>32.56</v>
      </c>
      <c r="P15" s="125">
        <f>支出决算镇汇总!CE10</f>
        <v>1.04</v>
      </c>
      <c r="Q15" s="133">
        <f>支出决算镇汇总!CE31</f>
        <v>31.52</v>
      </c>
    </row>
    <row r="16" s="101" customFormat="1" ht="20" customHeight="1" spans="1:17">
      <c r="A16" s="140"/>
      <c r="B16" s="139" t="s">
        <v>122</v>
      </c>
      <c r="C16" s="139"/>
      <c r="D16" s="139"/>
      <c r="E16" s="125">
        <v>84</v>
      </c>
      <c r="F16" s="126">
        <f t="shared" si="0"/>
        <v>35.31</v>
      </c>
      <c r="G16" s="126">
        <f>SUM(G17:G20)</f>
        <v>0</v>
      </c>
      <c r="H16" s="126">
        <f>SUM(H17:H20)</f>
        <v>35.31</v>
      </c>
      <c r="I16" s="127"/>
      <c r="J16" s="135"/>
      <c r="K16" s="146"/>
      <c r="L16" s="124"/>
      <c r="M16" s="151" t="s">
        <v>123</v>
      </c>
      <c r="N16" s="131">
        <v>155</v>
      </c>
      <c r="O16" s="132">
        <f t="shared" si="1"/>
        <v>410.12</v>
      </c>
      <c r="P16" s="125">
        <f>支出决算镇汇总!CF10</f>
        <v>0</v>
      </c>
      <c r="Q16" s="133">
        <f>支出决算镇汇总!CF31</f>
        <v>410.12</v>
      </c>
    </row>
    <row r="17" s="101" customFormat="1" ht="20" customHeight="1" spans="1:17">
      <c r="A17" s="140"/>
      <c r="B17" s="147" t="s">
        <v>105</v>
      </c>
      <c r="C17" s="137" t="s">
        <v>124</v>
      </c>
      <c r="D17" s="137"/>
      <c r="E17" s="125">
        <v>85</v>
      </c>
      <c r="F17" s="126">
        <f t="shared" si="0"/>
        <v>0</v>
      </c>
      <c r="G17" s="125">
        <f>支出决算镇汇总!N10</f>
        <v>0</v>
      </c>
      <c r="H17" s="148">
        <f>支出决算镇汇总!N31</f>
        <v>0</v>
      </c>
      <c r="I17" s="127"/>
      <c r="J17" s="135"/>
      <c r="K17" s="146"/>
      <c r="L17" s="124"/>
      <c r="M17" s="151" t="s">
        <v>125</v>
      </c>
      <c r="N17" s="131">
        <v>156</v>
      </c>
      <c r="O17" s="132">
        <f t="shared" si="1"/>
        <v>3.48</v>
      </c>
      <c r="P17" s="125">
        <f>支出决算镇汇总!CG10</f>
        <v>0</v>
      </c>
      <c r="Q17" s="133">
        <f>支出决算镇汇总!CG31</f>
        <v>3.48</v>
      </c>
    </row>
    <row r="18" s="101" customFormat="1" ht="20" customHeight="1" spans="1:17">
      <c r="A18" s="140"/>
      <c r="B18" s="147"/>
      <c r="C18" s="137" t="s">
        <v>126</v>
      </c>
      <c r="D18" s="137"/>
      <c r="E18" s="125">
        <v>86</v>
      </c>
      <c r="F18" s="126">
        <f t="shared" si="0"/>
        <v>0</v>
      </c>
      <c r="G18" s="125">
        <f>支出决算镇汇总!O10</f>
        <v>0</v>
      </c>
      <c r="H18" s="148">
        <f>支出决算镇汇总!O31</f>
        <v>0</v>
      </c>
      <c r="I18" s="127"/>
      <c r="J18" s="135"/>
      <c r="K18" s="146"/>
      <c r="L18" s="139" t="s">
        <v>127</v>
      </c>
      <c r="M18" s="139"/>
      <c r="N18" s="131">
        <v>157</v>
      </c>
      <c r="O18" s="132">
        <f t="shared" si="1"/>
        <v>3.31</v>
      </c>
      <c r="P18" s="125">
        <f>支出决算镇汇总!CH10</f>
        <v>0.11</v>
      </c>
      <c r="Q18" s="133">
        <f>支出决算镇汇总!CH31</f>
        <v>3.2</v>
      </c>
    </row>
    <row r="19" s="101" customFormat="1" ht="20" customHeight="1" spans="1:17">
      <c r="A19" s="140"/>
      <c r="B19" s="147"/>
      <c r="C19" s="137" t="s">
        <v>128</v>
      </c>
      <c r="D19" s="137"/>
      <c r="E19" s="125">
        <v>87</v>
      </c>
      <c r="F19" s="126">
        <f t="shared" si="0"/>
        <v>0</v>
      </c>
      <c r="G19" s="125">
        <f>支出决算镇汇总!P10</f>
        <v>0</v>
      </c>
      <c r="H19" s="148">
        <f>支出决算镇汇总!P31</f>
        <v>0</v>
      </c>
      <c r="I19" s="127"/>
      <c r="J19" s="135"/>
      <c r="K19" s="146"/>
      <c r="L19" s="139" t="s">
        <v>129</v>
      </c>
      <c r="M19" s="139"/>
      <c r="N19" s="131">
        <v>158</v>
      </c>
      <c r="O19" s="132">
        <f t="shared" si="1"/>
        <v>0</v>
      </c>
      <c r="P19" s="125">
        <f>支出决算镇汇总!CI10</f>
        <v>0</v>
      </c>
      <c r="Q19" s="133">
        <f>支出决算镇汇总!CI31</f>
        <v>0</v>
      </c>
    </row>
    <row r="20" s="101" customFormat="1" ht="20" customHeight="1" spans="1:17">
      <c r="A20" s="140"/>
      <c r="B20" s="147"/>
      <c r="C20" s="137" t="s">
        <v>130</v>
      </c>
      <c r="D20" s="137"/>
      <c r="E20" s="125">
        <v>88</v>
      </c>
      <c r="F20" s="126">
        <f t="shared" si="0"/>
        <v>35.31</v>
      </c>
      <c r="G20" s="125">
        <f>支出决算镇汇总!Q10</f>
        <v>0</v>
      </c>
      <c r="H20" s="148">
        <f>支出决算镇汇总!Q31</f>
        <v>35.31</v>
      </c>
      <c r="I20" s="127"/>
      <c r="J20" s="135"/>
      <c r="K20" s="146"/>
      <c r="L20" s="139" t="s">
        <v>131</v>
      </c>
      <c r="M20" s="139"/>
      <c r="N20" s="131">
        <v>159</v>
      </c>
      <c r="O20" s="132">
        <f t="shared" si="1"/>
        <v>5.27</v>
      </c>
      <c r="P20" s="125">
        <f>支出决算镇汇总!CJ10</f>
        <v>0.43</v>
      </c>
      <c r="Q20" s="133">
        <f>支出决算镇汇总!CJ31</f>
        <v>4.84</v>
      </c>
    </row>
    <row r="21" s="101" customFormat="1" ht="20" customHeight="1" spans="1:17">
      <c r="A21" s="140"/>
      <c r="B21" s="137" t="s">
        <v>132</v>
      </c>
      <c r="C21" s="137"/>
      <c r="D21" s="137"/>
      <c r="E21" s="125">
        <v>89</v>
      </c>
      <c r="F21" s="126">
        <f t="shared" si="0"/>
        <v>347.93</v>
      </c>
      <c r="G21" s="125">
        <f>支出决算镇汇总!R10</f>
        <v>0</v>
      </c>
      <c r="H21" s="148">
        <f>支出决算镇汇总!R31</f>
        <v>347.93</v>
      </c>
      <c r="I21" s="127"/>
      <c r="J21" s="135"/>
      <c r="K21" s="146"/>
      <c r="L21" s="139" t="s">
        <v>133</v>
      </c>
      <c r="M21" s="139"/>
      <c r="N21" s="131">
        <v>160</v>
      </c>
      <c r="O21" s="132">
        <f t="shared" si="1"/>
        <v>4.05</v>
      </c>
      <c r="P21" s="125">
        <f>支出决算镇汇总!CK10</f>
        <v>3.94</v>
      </c>
      <c r="Q21" s="133">
        <f>支出决算镇汇总!CK31</f>
        <v>0.11</v>
      </c>
    </row>
    <row r="22" s="101" customFormat="1" ht="20" customHeight="1" spans="1:17">
      <c r="A22" s="152" t="s">
        <v>134</v>
      </c>
      <c r="B22" s="144"/>
      <c r="C22" s="144"/>
      <c r="D22" s="144"/>
      <c r="E22" s="125">
        <v>90</v>
      </c>
      <c r="F22" s="126">
        <f t="shared" si="0"/>
        <v>1070.32</v>
      </c>
      <c r="G22" s="126">
        <f>SUM(G23:G27)</f>
        <v>0</v>
      </c>
      <c r="H22" s="126">
        <f>SUM(H23:H27)</f>
        <v>1070.32</v>
      </c>
      <c r="I22" s="127"/>
      <c r="J22" s="135"/>
      <c r="K22" s="146"/>
      <c r="L22" s="139" t="s">
        <v>135</v>
      </c>
      <c r="M22" s="139"/>
      <c r="N22" s="131">
        <v>161</v>
      </c>
      <c r="O22" s="132">
        <f t="shared" si="1"/>
        <v>10.81</v>
      </c>
      <c r="P22" s="126">
        <f>支出决算镇汇总!CL10</f>
        <v>0.82</v>
      </c>
      <c r="Q22" s="145">
        <f>支出决算镇汇总!CL31</f>
        <v>9.99</v>
      </c>
    </row>
    <row r="23" s="101" customFormat="1" ht="20" customHeight="1" spans="1:17">
      <c r="A23" s="153" t="s">
        <v>105</v>
      </c>
      <c r="B23" s="144" t="s">
        <v>136</v>
      </c>
      <c r="C23" s="144"/>
      <c r="D23" s="144"/>
      <c r="E23" s="125">
        <v>91</v>
      </c>
      <c r="F23" s="126">
        <f t="shared" si="0"/>
        <v>0</v>
      </c>
      <c r="G23" s="125">
        <f>支出决算镇汇总!T10</f>
        <v>0</v>
      </c>
      <c r="H23" s="148">
        <f>支出决算镇汇总!T31</f>
        <v>0</v>
      </c>
      <c r="I23" s="127"/>
      <c r="J23" s="135"/>
      <c r="K23" s="143" t="s">
        <v>137</v>
      </c>
      <c r="L23" s="144"/>
      <c r="M23" s="144"/>
      <c r="N23" s="131">
        <v>162</v>
      </c>
      <c r="O23" s="132">
        <f t="shared" si="1"/>
        <v>0.16</v>
      </c>
      <c r="P23" s="125">
        <f>支出决算镇汇总!CM10</f>
        <v>0.16</v>
      </c>
      <c r="Q23" s="133">
        <f>支出决算镇汇总!CM31</f>
        <v>0</v>
      </c>
    </row>
    <row r="24" s="101" customFormat="1" ht="20" customHeight="1" spans="1:17">
      <c r="A24" s="153"/>
      <c r="B24" s="144" t="s">
        <v>138</v>
      </c>
      <c r="C24" s="144"/>
      <c r="D24" s="144"/>
      <c r="E24" s="125">
        <v>92</v>
      </c>
      <c r="F24" s="126">
        <f t="shared" si="0"/>
        <v>720.65</v>
      </c>
      <c r="G24" s="125">
        <f>支出决算镇汇总!U10</f>
        <v>0</v>
      </c>
      <c r="H24" s="148">
        <f>支出决算镇汇总!U31</f>
        <v>720.65</v>
      </c>
      <c r="I24" s="127"/>
      <c r="J24" s="135"/>
      <c r="K24" s="143" t="s">
        <v>139</v>
      </c>
      <c r="L24" s="144"/>
      <c r="M24" s="144"/>
      <c r="N24" s="131">
        <v>163</v>
      </c>
      <c r="O24" s="132">
        <f t="shared" si="1"/>
        <v>35.52</v>
      </c>
      <c r="P24" s="126">
        <f>支出决算镇汇总!CN10</f>
        <v>27.86</v>
      </c>
      <c r="Q24" s="145">
        <f>支出决算镇汇总!CN31</f>
        <v>7.66</v>
      </c>
    </row>
    <row r="25" s="101" customFormat="1" ht="20" customHeight="1" spans="1:17">
      <c r="A25" s="153"/>
      <c r="B25" s="144" t="s">
        <v>140</v>
      </c>
      <c r="C25" s="144"/>
      <c r="D25" s="144"/>
      <c r="E25" s="125">
        <v>93</v>
      </c>
      <c r="F25" s="126">
        <f t="shared" si="0"/>
        <v>220.33</v>
      </c>
      <c r="G25" s="125">
        <f>支出决算镇汇总!V10</f>
        <v>0</v>
      </c>
      <c r="H25" s="148">
        <f>支出决算镇汇总!V31</f>
        <v>220.33</v>
      </c>
      <c r="I25" s="127"/>
      <c r="J25" s="154"/>
      <c r="K25" s="143" t="s">
        <v>141</v>
      </c>
      <c r="L25" s="144"/>
      <c r="M25" s="144"/>
      <c r="N25" s="131">
        <v>164</v>
      </c>
      <c r="O25" s="132">
        <f t="shared" si="1"/>
        <v>3.55</v>
      </c>
      <c r="P25" s="126">
        <f>支出决算镇汇总!CO10</f>
        <v>3.55</v>
      </c>
      <c r="Q25" s="133">
        <f>支出决算镇汇总!CO31</f>
        <v>0</v>
      </c>
    </row>
    <row r="26" s="101" customFormat="1" ht="20" customHeight="1" spans="1:17">
      <c r="A26" s="153"/>
      <c r="B26" s="144" t="s">
        <v>142</v>
      </c>
      <c r="C26" s="144"/>
      <c r="D26" s="144"/>
      <c r="E26" s="125">
        <v>94</v>
      </c>
      <c r="F26" s="126">
        <f t="shared" si="0"/>
        <v>82.92</v>
      </c>
      <c r="G26" s="125">
        <f>支出决算镇汇总!W10</f>
        <v>0</v>
      </c>
      <c r="H26" s="148">
        <f>支出决算镇汇总!W31</f>
        <v>82.92</v>
      </c>
      <c r="I26" s="127"/>
      <c r="J26" s="152" t="s">
        <v>143</v>
      </c>
      <c r="K26" s="144"/>
      <c r="L26" s="144"/>
      <c r="M26" s="144"/>
      <c r="N26" s="131">
        <v>165</v>
      </c>
      <c r="O26" s="132">
        <f t="shared" si="1"/>
        <v>2055.15</v>
      </c>
      <c r="P26" s="126">
        <f>SUM(P27:P32)+SUM(P41:P43)</f>
        <v>1418.05</v>
      </c>
      <c r="Q26" s="145">
        <f>SUM(Q27:Q32)+SUM(Q41:Q43)</f>
        <v>637.1</v>
      </c>
    </row>
    <row r="27" s="101" customFormat="1" ht="20" customHeight="1" spans="1:17">
      <c r="A27" s="153"/>
      <c r="B27" s="144" t="s">
        <v>144</v>
      </c>
      <c r="C27" s="144"/>
      <c r="D27" s="144"/>
      <c r="E27" s="125">
        <v>95</v>
      </c>
      <c r="F27" s="126">
        <f t="shared" si="0"/>
        <v>46.42</v>
      </c>
      <c r="G27" s="125">
        <f>支出决算镇汇总!X10</f>
        <v>0</v>
      </c>
      <c r="H27" s="148">
        <f>支出决算镇汇总!X31</f>
        <v>46.42</v>
      </c>
      <c r="I27" s="127"/>
      <c r="J27" s="140" t="s">
        <v>105</v>
      </c>
      <c r="K27" s="137" t="s">
        <v>145</v>
      </c>
      <c r="L27" s="137"/>
      <c r="M27" s="137"/>
      <c r="N27" s="131">
        <v>166</v>
      </c>
      <c r="O27" s="132">
        <f t="shared" si="1"/>
        <v>0</v>
      </c>
      <c r="P27" s="125">
        <f>支出决算镇汇总!CQ10</f>
        <v>0</v>
      </c>
      <c r="Q27" s="133">
        <f>支出决算镇汇总!CQ31</f>
        <v>0</v>
      </c>
    </row>
    <row r="28" s="101" customFormat="1" ht="20" customHeight="1" spans="1:17">
      <c r="A28" s="152" t="s">
        <v>146</v>
      </c>
      <c r="B28" s="144"/>
      <c r="C28" s="144"/>
      <c r="D28" s="144"/>
      <c r="E28" s="125">
        <v>96</v>
      </c>
      <c r="F28" s="126">
        <f t="shared" si="0"/>
        <v>7398.08</v>
      </c>
      <c r="G28" s="126">
        <f>G29+G37+SUM(G42:G50)</f>
        <v>7160.44</v>
      </c>
      <c r="H28" s="126">
        <f>H29+H37+SUM(H42:H50)</f>
        <v>237.64</v>
      </c>
      <c r="I28" s="127"/>
      <c r="J28" s="140"/>
      <c r="K28" s="137" t="s">
        <v>147</v>
      </c>
      <c r="L28" s="137"/>
      <c r="M28" s="137"/>
      <c r="N28" s="131">
        <v>167</v>
      </c>
      <c r="O28" s="132">
        <f t="shared" si="1"/>
        <v>0</v>
      </c>
      <c r="P28" s="125">
        <f>支出决算镇汇总!CR10</f>
        <v>0</v>
      </c>
      <c r="Q28" s="133">
        <f>支出决算镇汇总!CR31</f>
        <v>0</v>
      </c>
    </row>
    <row r="29" s="101" customFormat="1" ht="20" customHeight="1" spans="1:17">
      <c r="A29" s="155" t="s">
        <v>105</v>
      </c>
      <c r="B29" s="144" t="s">
        <v>148</v>
      </c>
      <c r="C29" s="144"/>
      <c r="D29" s="144"/>
      <c r="E29" s="125">
        <v>97</v>
      </c>
      <c r="F29" s="126">
        <f t="shared" si="0"/>
        <v>6139.51</v>
      </c>
      <c r="G29" s="126">
        <f>SUM(G30:G36)</f>
        <v>6075.43</v>
      </c>
      <c r="H29" s="126">
        <f>SUM(H30:H36)</f>
        <v>64.08</v>
      </c>
      <c r="I29" s="127"/>
      <c r="J29" s="140"/>
      <c r="K29" s="137" t="s">
        <v>149</v>
      </c>
      <c r="L29" s="137"/>
      <c r="M29" s="137"/>
      <c r="N29" s="131">
        <v>168</v>
      </c>
      <c r="O29" s="132">
        <f t="shared" si="1"/>
        <v>0</v>
      </c>
      <c r="P29" s="125">
        <f>支出决算镇汇总!CS10</f>
        <v>0</v>
      </c>
      <c r="Q29" s="133">
        <f>支出决算镇汇总!CS31</f>
        <v>0</v>
      </c>
    </row>
    <row r="30" s="101" customFormat="1" ht="20" customHeight="1" spans="1:17">
      <c r="A30" s="156"/>
      <c r="B30" s="157" t="s">
        <v>105</v>
      </c>
      <c r="C30" s="144" t="s">
        <v>150</v>
      </c>
      <c r="D30" s="144"/>
      <c r="E30" s="125">
        <v>98</v>
      </c>
      <c r="F30" s="126">
        <f t="shared" si="0"/>
        <v>3184.25</v>
      </c>
      <c r="G30" s="125">
        <f>支出决算镇汇总!AA10</f>
        <v>3184.25</v>
      </c>
      <c r="H30" s="142">
        <f>支出决算镇汇总!AA31</f>
        <v>0</v>
      </c>
      <c r="I30" s="127"/>
      <c r="J30" s="140"/>
      <c r="K30" s="137" t="s">
        <v>151</v>
      </c>
      <c r="L30" s="137"/>
      <c r="M30" s="137"/>
      <c r="N30" s="131">
        <v>169</v>
      </c>
      <c r="O30" s="132">
        <f t="shared" si="1"/>
        <v>0</v>
      </c>
      <c r="P30" s="125">
        <f>支出决算镇汇总!CT10</f>
        <v>0</v>
      </c>
      <c r="Q30" s="133">
        <f>支出决算镇汇总!CT31</f>
        <v>0</v>
      </c>
    </row>
    <row r="31" s="101" customFormat="1" ht="20" customHeight="1" spans="1:17">
      <c r="A31" s="156"/>
      <c r="B31" s="158"/>
      <c r="C31" s="144" t="s">
        <v>152</v>
      </c>
      <c r="D31" s="144"/>
      <c r="E31" s="125">
        <v>99</v>
      </c>
      <c r="F31" s="126">
        <f t="shared" si="0"/>
        <v>308.65</v>
      </c>
      <c r="G31" s="125">
        <f>支出决算镇汇总!AB10</f>
        <v>301.78</v>
      </c>
      <c r="H31" s="148">
        <f>支出决算镇汇总!AB31</f>
        <v>6.87</v>
      </c>
      <c r="I31" s="127"/>
      <c r="J31" s="140"/>
      <c r="K31" s="137" t="s">
        <v>153</v>
      </c>
      <c r="L31" s="137"/>
      <c r="M31" s="137"/>
      <c r="N31" s="131">
        <v>170</v>
      </c>
      <c r="O31" s="132">
        <f t="shared" si="1"/>
        <v>0</v>
      </c>
      <c r="P31" s="125">
        <f>支出决算镇汇总!CU10</f>
        <v>0</v>
      </c>
      <c r="Q31" s="133">
        <f>支出决算镇汇总!CU31</f>
        <v>0</v>
      </c>
    </row>
    <row r="32" s="101" customFormat="1" ht="22" customHeight="1" spans="1:17">
      <c r="A32" s="156"/>
      <c r="B32" s="158"/>
      <c r="C32" s="144" t="s">
        <v>154</v>
      </c>
      <c r="D32" s="144"/>
      <c r="E32" s="125">
        <v>100</v>
      </c>
      <c r="F32" s="126">
        <f t="shared" si="0"/>
        <v>951.28</v>
      </c>
      <c r="G32" s="125">
        <f>支出决算镇汇总!AC10</f>
        <v>934.72</v>
      </c>
      <c r="H32" s="148">
        <f>支出决算镇汇总!AC31</f>
        <v>16.56</v>
      </c>
      <c r="I32" s="127"/>
      <c r="J32" s="140"/>
      <c r="K32" s="137" t="s">
        <v>155</v>
      </c>
      <c r="L32" s="137"/>
      <c r="M32" s="137"/>
      <c r="N32" s="131">
        <v>171</v>
      </c>
      <c r="O32" s="132">
        <f t="shared" si="1"/>
        <v>1366.63</v>
      </c>
      <c r="P32" s="126">
        <f>SUM(P33:P40)</f>
        <v>1358.18</v>
      </c>
      <c r="Q32" s="145">
        <f>SUM(Q33:Q40)</f>
        <v>8.45</v>
      </c>
    </row>
    <row r="33" s="101" customFormat="1" ht="33" customHeight="1" spans="1:17">
      <c r="A33" s="156"/>
      <c r="B33" s="158"/>
      <c r="C33" s="144" t="s">
        <v>156</v>
      </c>
      <c r="D33" s="144"/>
      <c r="E33" s="125">
        <v>101</v>
      </c>
      <c r="F33" s="126">
        <f t="shared" si="0"/>
        <v>155.36</v>
      </c>
      <c r="G33" s="125">
        <f>支出决算镇汇总!AD10</f>
        <v>155.36</v>
      </c>
      <c r="H33" s="148">
        <f>支出决算镇汇总!AD31</f>
        <v>0</v>
      </c>
      <c r="I33" s="127"/>
      <c r="J33" s="140"/>
      <c r="K33" s="159" t="s">
        <v>105</v>
      </c>
      <c r="L33" s="139" t="s">
        <v>157</v>
      </c>
      <c r="M33" s="139"/>
      <c r="N33" s="131">
        <v>172</v>
      </c>
      <c r="O33" s="132">
        <f t="shared" si="1"/>
        <v>108.91</v>
      </c>
      <c r="P33" s="125">
        <f>支出决算镇汇总!CW10</f>
        <v>108.91</v>
      </c>
      <c r="Q33" s="133">
        <f>支出决算镇汇总!CW31</f>
        <v>0</v>
      </c>
    </row>
    <row r="34" s="101" customFormat="1" ht="20" customHeight="1" spans="1:17">
      <c r="A34" s="156"/>
      <c r="B34" s="158"/>
      <c r="C34" s="144" t="s">
        <v>158</v>
      </c>
      <c r="D34" s="144"/>
      <c r="E34" s="125">
        <v>102</v>
      </c>
      <c r="F34" s="126">
        <f t="shared" si="0"/>
        <v>471.41</v>
      </c>
      <c r="G34" s="125">
        <f>支出决算镇汇总!AE10</f>
        <v>463.73</v>
      </c>
      <c r="H34" s="148">
        <f>支出决算镇汇总!AE31</f>
        <v>7.68</v>
      </c>
      <c r="I34" s="127"/>
      <c r="J34" s="140"/>
      <c r="K34" s="159"/>
      <c r="L34" s="139" t="s">
        <v>159</v>
      </c>
      <c r="M34" s="139"/>
      <c r="N34" s="131">
        <v>173</v>
      </c>
      <c r="O34" s="132">
        <f t="shared" si="1"/>
        <v>68.96</v>
      </c>
      <c r="P34" s="126">
        <f>支出决算镇汇总!CX10</f>
        <v>68.96</v>
      </c>
      <c r="Q34" s="145">
        <f>支出决算镇汇总!CX31</f>
        <v>0</v>
      </c>
    </row>
    <row r="35" s="101" customFormat="1" ht="20" customHeight="1" spans="1:17">
      <c r="A35" s="156"/>
      <c r="B35" s="158"/>
      <c r="C35" s="160" t="s">
        <v>160</v>
      </c>
      <c r="D35" s="144"/>
      <c r="E35" s="125">
        <v>103</v>
      </c>
      <c r="F35" s="126">
        <f t="shared" si="0"/>
        <v>894.32</v>
      </c>
      <c r="G35" s="125">
        <f>支出决算镇汇总!AF10</f>
        <v>894.32</v>
      </c>
      <c r="H35" s="148">
        <f>支出决算镇汇总!AF31</f>
        <v>0</v>
      </c>
      <c r="I35" s="127"/>
      <c r="J35" s="140"/>
      <c r="K35" s="159"/>
      <c r="L35" s="139" t="s">
        <v>161</v>
      </c>
      <c r="M35" s="139"/>
      <c r="N35" s="131">
        <v>174</v>
      </c>
      <c r="O35" s="132">
        <f t="shared" si="1"/>
        <v>11.12</v>
      </c>
      <c r="P35" s="126">
        <f>支出决算镇汇总!CY10</f>
        <v>11.12</v>
      </c>
      <c r="Q35" s="145">
        <f>支出决算镇汇总!CY31</f>
        <v>0</v>
      </c>
    </row>
    <row r="36" s="101" customFormat="1" ht="20" customHeight="1" spans="1:17">
      <c r="A36" s="156"/>
      <c r="B36" s="161"/>
      <c r="C36" s="144" t="s">
        <v>162</v>
      </c>
      <c r="D36" s="144"/>
      <c r="E36" s="125">
        <v>104</v>
      </c>
      <c r="F36" s="126">
        <f t="shared" si="0"/>
        <v>174.24</v>
      </c>
      <c r="G36" s="125">
        <f>支出决算镇汇总!AG10</f>
        <v>141.27</v>
      </c>
      <c r="H36" s="148">
        <f>支出决算镇汇总!AG31</f>
        <v>32.97</v>
      </c>
      <c r="I36" s="127"/>
      <c r="J36" s="140"/>
      <c r="K36" s="159"/>
      <c r="L36" s="139" t="s">
        <v>163</v>
      </c>
      <c r="M36" s="139"/>
      <c r="N36" s="131">
        <v>175</v>
      </c>
      <c r="O36" s="132">
        <f t="shared" si="1"/>
        <v>183.99</v>
      </c>
      <c r="P36" s="126">
        <f>支出决算镇汇总!CZ10</f>
        <v>183.99</v>
      </c>
      <c r="Q36" s="145">
        <f>支出决算镇汇总!CZ31</f>
        <v>0</v>
      </c>
    </row>
    <row r="37" s="101" customFormat="1" ht="20" customHeight="1" spans="1:17">
      <c r="A37" s="156"/>
      <c r="B37" s="144" t="s">
        <v>164</v>
      </c>
      <c r="C37" s="144"/>
      <c r="D37" s="144"/>
      <c r="E37" s="125">
        <v>105</v>
      </c>
      <c r="F37" s="126">
        <f t="shared" si="0"/>
        <v>400.75</v>
      </c>
      <c r="G37" s="126">
        <f>SUM(G38:G41)</f>
        <v>397.9</v>
      </c>
      <c r="H37" s="126">
        <f>SUM(H38:H41)</f>
        <v>2.85</v>
      </c>
      <c r="I37" s="127"/>
      <c r="J37" s="140"/>
      <c r="K37" s="159"/>
      <c r="L37" s="139" t="s">
        <v>165</v>
      </c>
      <c r="M37" s="139"/>
      <c r="N37" s="131">
        <v>176</v>
      </c>
      <c r="O37" s="132">
        <f t="shared" si="1"/>
        <v>5.52</v>
      </c>
      <c r="P37" s="126">
        <f>支出决算镇汇总!DA10</f>
        <v>5.52</v>
      </c>
      <c r="Q37" s="145">
        <f>支出决算镇汇总!DA31</f>
        <v>0</v>
      </c>
    </row>
    <row r="38" s="101" customFormat="1" ht="20" customHeight="1" spans="1:17">
      <c r="A38" s="156"/>
      <c r="B38" s="159" t="s">
        <v>105</v>
      </c>
      <c r="C38" s="144" t="s">
        <v>166</v>
      </c>
      <c r="D38" s="144"/>
      <c r="E38" s="125">
        <v>106</v>
      </c>
      <c r="F38" s="126">
        <f t="shared" si="0"/>
        <v>32.07</v>
      </c>
      <c r="G38" s="125">
        <f>支出决算镇汇总!AI10</f>
        <v>32.07</v>
      </c>
      <c r="H38" s="148">
        <f>支出决算镇汇总!AI31</f>
        <v>0</v>
      </c>
      <c r="I38" s="127"/>
      <c r="J38" s="140"/>
      <c r="K38" s="159"/>
      <c r="L38" s="139" t="s">
        <v>167</v>
      </c>
      <c r="M38" s="139"/>
      <c r="N38" s="131">
        <v>177</v>
      </c>
      <c r="O38" s="132">
        <f t="shared" si="1"/>
        <v>0</v>
      </c>
      <c r="P38" s="125">
        <f>支出决算镇汇总!DB10</f>
        <v>0</v>
      </c>
      <c r="Q38" s="133">
        <f>支出决算镇汇总!DB31</f>
        <v>0</v>
      </c>
    </row>
    <row r="39" s="101" customFormat="1" ht="20" customHeight="1" spans="1:17">
      <c r="A39" s="156"/>
      <c r="B39" s="159"/>
      <c r="C39" s="144" t="s">
        <v>168</v>
      </c>
      <c r="D39" s="144"/>
      <c r="E39" s="125">
        <v>107</v>
      </c>
      <c r="F39" s="126">
        <f t="shared" si="0"/>
        <v>199.26</v>
      </c>
      <c r="G39" s="125">
        <f>支出决算镇汇总!AJ10</f>
        <v>196.65</v>
      </c>
      <c r="H39" s="148">
        <f>支出决算镇汇总!AJ31</f>
        <v>2.61</v>
      </c>
      <c r="I39" s="127"/>
      <c r="J39" s="140"/>
      <c r="K39" s="159"/>
      <c r="L39" s="139" t="s">
        <v>169</v>
      </c>
      <c r="M39" s="139"/>
      <c r="N39" s="131">
        <v>178</v>
      </c>
      <c r="O39" s="132">
        <f t="shared" si="1"/>
        <v>676.37</v>
      </c>
      <c r="P39" s="125">
        <f>支出决算镇汇总!DC10</f>
        <v>676.37</v>
      </c>
      <c r="Q39" s="133">
        <f>支出决算镇汇总!DC31</f>
        <v>0</v>
      </c>
    </row>
    <row r="40" s="101" customFormat="1" ht="20" customHeight="1" spans="1:17">
      <c r="A40" s="156"/>
      <c r="B40" s="159"/>
      <c r="C40" s="144" t="s">
        <v>170</v>
      </c>
      <c r="D40" s="144"/>
      <c r="E40" s="125">
        <v>108</v>
      </c>
      <c r="F40" s="126">
        <f t="shared" si="0"/>
        <v>108.5</v>
      </c>
      <c r="G40" s="125">
        <f>支出决算镇汇总!AK10</f>
        <v>108.5</v>
      </c>
      <c r="H40" s="148">
        <f>支出决算镇汇总!AK31</f>
        <v>0</v>
      </c>
      <c r="I40" s="127"/>
      <c r="J40" s="140"/>
      <c r="K40" s="159"/>
      <c r="L40" s="139" t="s">
        <v>171</v>
      </c>
      <c r="M40" s="139"/>
      <c r="N40" s="131">
        <v>179</v>
      </c>
      <c r="O40" s="132">
        <f t="shared" si="1"/>
        <v>311.76</v>
      </c>
      <c r="P40" s="125">
        <f>支出决算镇汇总!DD10</f>
        <v>303.31</v>
      </c>
      <c r="Q40" s="133">
        <f>支出决算镇汇总!DD31</f>
        <v>8.45</v>
      </c>
    </row>
    <row r="41" s="101" customFormat="1" ht="20" customHeight="1" spans="1:17">
      <c r="A41" s="156"/>
      <c r="B41" s="159"/>
      <c r="C41" s="144" t="s">
        <v>172</v>
      </c>
      <c r="D41" s="144"/>
      <c r="E41" s="125">
        <v>109</v>
      </c>
      <c r="F41" s="126">
        <f t="shared" si="0"/>
        <v>60.92</v>
      </c>
      <c r="G41" s="125">
        <f>支出决算镇汇总!AL10</f>
        <v>60.68</v>
      </c>
      <c r="H41" s="148">
        <f>支出决算镇汇总!AL31</f>
        <v>0.24</v>
      </c>
      <c r="I41" s="127"/>
      <c r="J41" s="140"/>
      <c r="K41" s="137" t="s">
        <v>173</v>
      </c>
      <c r="L41" s="137"/>
      <c r="M41" s="137"/>
      <c r="N41" s="131">
        <v>180</v>
      </c>
      <c r="O41" s="132">
        <f t="shared" si="1"/>
        <v>7.24</v>
      </c>
      <c r="P41" s="125">
        <f>支出决算镇汇总!DE10</f>
        <v>1.2</v>
      </c>
      <c r="Q41" s="133">
        <f>支出决算镇汇总!DE31</f>
        <v>6.04</v>
      </c>
    </row>
    <row r="42" s="101" customFormat="1" ht="20" customHeight="1" spans="1:17">
      <c r="A42" s="156"/>
      <c r="B42" s="144" t="s">
        <v>174</v>
      </c>
      <c r="C42" s="144"/>
      <c r="D42" s="144"/>
      <c r="E42" s="125">
        <v>110</v>
      </c>
      <c r="F42" s="126">
        <f t="shared" si="0"/>
        <v>29.87</v>
      </c>
      <c r="G42" s="126">
        <f>支出决算镇汇总!AM10</f>
        <v>29.87</v>
      </c>
      <c r="H42" s="142">
        <f>支出决算镇汇总!AM31</f>
        <v>0</v>
      </c>
      <c r="I42" s="127"/>
      <c r="J42" s="140"/>
      <c r="K42" s="137" t="s">
        <v>175</v>
      </c>
      <c r="L42" s="137"/>
      <c r="M42" s="137"/>
      <c r="N42" s="131">
        <v>181</v>
      </c>
      <c r="O42" s="132">
        <f t="shared" si="1"/>
        <v>0</v>
      </c>
      <c r="P42" s="125">
        <f>支出决算镇汇总!DF10</f>
        <v>0</v>
      </c>
      <c r="Q42" s="133">
        <f>支出决算镇汇总!DF31</f>
        <v>0</v>
      </c>
    </row>
    <row r="43" s="101" customFormat="1" ht="20" customHeight="1" spans="1:17">
      <c r="A43" s="156"/>
      <c r="B43" s="144" t="s">
        <v>176</v>
      </c>
      <c r="C43" s="144"/>
      <c r="D43" s="144"/>
      <c r="E43" s="125">
        <v>111</v>
      </c>
      <c r="F43" s="126">
        <f t="shared" si="0"/>
        <v>167.04</v>
      </c>
      <c r="G43" s="126">
        <f>支出决算镇汇总!AN10</f>
        <v>167.04</v>
      </c>
      <c r="H43" s="142">
        <f>支出决算镇汇总!AN31</f>
        <v>0</v>
      </c>
      <c r="I43" s="127"/>
      <c r="J43" s="140"/>
      <c r="K43" s="137" t="s">
        <v>177</v>
      </c>
      <c r="L43" s="137"/>
      <c r="M43" s="137"/>
      <c r="N43" s="131">
        <v>182</v>
      </c>
      <c r="O43" s="132">
        <f t="shared" si="1"/>
        <v>681.28</v>
      </c>
      <c r="P43" s="125">
        <f>支出决算镇汇总!DG10</f>
        <v>58.67</v>
      </c>
      <c r="Q43" s="133">
        <f>支出决算镇汇总!DG31</f>
        <v>622.61</v>
      </c>
    </row>
    <row r="44" s="101" customFormat="1" ht="20" customHeight="1" spans="1:17">
      <c r="A44" s="156"/>
      <c r="B44" s="144" t="s">
        <v>178</v>
      </c>
      <c r="C44" s="144"/>
      <c r="D44" s="144"/>
      <c r="E44" s="125">
        <v>112</v>
      </c>
      <c r="F44" s="126">
        <f t="shared" si="0"/>
        <v>56.83</v>
      </c>
      <c r="G44" s="125">
        <f>支出决算镇汇总!AO10</f>
        <v>56.83</v>
      </c>
      <c r="H44" s="148">
        <f>支出决算镇汇总!AO31</f>
        <v>0</v>
      </c>
      <c r="I44" s="127"/>
      <c r="J44" s="138" t="s">
        <v>179</v>
      </c>
      <c r="K44" s="139"/>
      <c r="L44" s="139"/>
      <c r="M44" s="139"/>
      <c r="N44" s="131">
        <v>183</v>
      </c>
      <c r="O44" s="132">
        <f t="shared" si="1"/>
        <v>12740.01</v>
      </c>
      <c r="P44" s="126">
        <f>SUM(P45:P51)</f>
        <v>0</v>
      </c>
      <c r="Q44" s="145">
        <f>SUM(Q45:Q51)</f>
        <v>12740.01</v>
      </c>
    </row>
    <row r="45" s="101" customFormat="1" ht="20" customHeight="1" spans="1:17">
      <c r="A45" s="156"/>
      <c r="B45" s="144" t="s">
        <v>180</v>
      </c>
      <c r="C45" s="144"/>
      <c r="D45" s="144"/>
      <c r="E45" s="125">
        <v>113</v>
      </c>
      <c r="F45" s="126">
        <f t="shared" si="0"/>
        <v>0</v>
      </c>
      <c r="G45" s="125">
        <f>支出决算镇汇总!AP10</f>
        <v>0</v>
      </c>
      <c r="H45" s="148">
        <f>支出决算镇汇总!AP31</f>
        <v>0</v>
      </c>
      <c r="I45" s="127"/>
      <c r="J45" s="140" t="s">
        <v>105</v>
      </c>
      <c r="K45" s="137" t="s">
        <v>181</v>
      </c>
      <c r="L45" s="137"/>
      <c r="M45" s="137"/>
      <c r="N45" s="131">
        <v>184</v>
      </c>
      <c r="O45" s="132">
        <f t="shared" si="1"/>
        <v>0</v>
      </c>
      <c r="P45" s="125">
        <f>支出决算镇汇总!DI10</f>
        <v>0</v>
      </c>
      <c r="Q45" s="133">
        <f>支出决算镇汇总!DI31</f>
        <v>0</v>
      </c>
    </row>
    <row r="46" s="101" customFormat="1" ht="20" customHeight="1" spans="1:17">
      <c r="A46" s="156"/>
      <c r="B46" s="144" t="s">
        <v>182</v>
      </c>
      <c r="C46" s="144"/>
      <c r="D46" s="144"/>
      <c r="E46" s="125">
        <v>114</v>
      </c>
      <c r="F46" s="126">
        <f t="shared" si="0"/>
        <v>7.52</v>
      </c>
      <c r="G46" s="125">
        <f>支出决算镇汇总!AQ10</f>
        <v>7.52</v>
      </c>
      <c r="H46" s="148">
        <f>支出决算镇汇总!AQ31</f>
        <v>0</v>
      </c>
      <c r="I46" s="127"/>
      <c r="J46" s="140"/>
      <c r="K46" s="137" t="s">
        <v>183</v>
      </c>
      <c r="L46" s="137"/>
      <c r="M46" s="137"/>
      <c r="N46" s="131">
        <v>185</v>
      </c>
      <c r="O46" s="132">
        <f t="shared" si="1"/>
        <v>12740.01</v>
      </c>
      <c r="P46" s="125">
        <f>支出决算镇汇总!DJ10</f>
        <v>0</v>
      </c>
      <c r="Q46" s="133">
        <f>支出决算镇汇总!DJ31</f>
        <v>12740.01</v>
      </c>
    </row>
    <row r="47" s="101" customFormat="1" ht="20" customHeight="1" spans="1:17">
      <c r="A47" s="156"/>
      <c r="B47" s="144" t="s">
        <v>184</v>
      </c>
      <c r="C47" s="144"/>
      <c r="D47" s="144"/>
      <c r="E47" s="125">
        <v>115</v>
      </c>
      <c r="F47" s="126">
        <f t="shared" si="0"/>
        <v>13.08</v>
      </c>
      <c r="G47" s="125">
        <f>支出决算镇汇总!AR10</f>
        <v>11.18</v>
      </c>
      <c r="H47" s="148">
        <f>支出决算镇汇总!AR31</f>
        <v>1.9</v>
      </c>
      <c r="I47" s="127"/>
      <c r="J47" s="140"/>
      <c r="K47" s="137" t="s">
        <v>185</v>
      </c>
      <c r="L47" s="137"/>
      <c r="M47" s="137"/>
      <c r="N47" s="131">
        <v>186</v>
      </c>
      <c r="O47" s="132">
        <f t="shared" si="1"/>
        <v>0</v>
      </c>
      <c r="P47" s="125">
        <f>支出决算镇汇总!DK10</f>
        <v>0</v>
      </c>
      <c r="Q47" s="133">
        <f>支出决算镇汇总!DK31</f>
        <v>0</v>
      </c>
    </row>
    <row r="48" s="101" customFormat="1" ht="20" customHeight="1" spans="1:17">
      <c r="A48" s="156"/>
      <c r="B48" s="144" t="s">
        <v>186</v>
      </c>
      <c r="C48" s="144"/>
      <c r="D48" s="144"/>
      <c r="E48" s="125">
        <v>116</v>
      </c>
      <c r="F48" s="126">
        <f t="shared" si="0"/>
        <v>0.89</v>
      </c>
      <c r="G48" s="126">
        <f>支出决算镇汇总!AS10</f>
        <v>0.24</v>
      </c>
      <c r="H48" s="142">
        <f>支出决算镇汇总!AS31</f>
        <v>0.65</v>
      </c>
      <c r="I48" s="127"/>
      <c r="J48" s="140"/>
      <c r="K48" s="137" t="s">
        <v>187</v>
      </c>
      <c r="L48" s="137"/>
      <c r="M48" s="137"/>
      <c r="N48" s="131">
        <v>187</v>
      </c>
      <c r="O48" s="132">
        <f t="shared" si="1"/>
        <v>0</v>
      </c>
      <c r="P48" s="125">
        <f>支出决算镇汇总!DL10</f>
        <v>0</v>
      </c>
      <c r="Q48" s="133">
        <f>支出决算镇汇总!DL31</f>
        <v>0</v>
      </c>
    </row>
    <row r="49" s="101" customFormat="1" ht="20" customHeight="1" spans="1:17">
      <c r="A49" s="156"/>
      <c r="B49" s="144" t="s">
        <v>188</v>
      </c>
      <c r="C49" s="144"/>
      <c r="D49" s="144"/>
      <c r="E49" s="125">
        <v>117</v>
      </c>
      <c r="F49" s="126">
        <f t="shared" si="0"/>
        <v>186.12</v>
      </c>
      <c r="G49" s="125">
        <f>支出决算镇汇总!AT10</f>
        <v>137.54</v>
      </c>
      <c r="H49" s="148">
        <f>支出决算镇汇总!AT31</f>
        <v>48.58</v>
      </c>
      <c r="I49" s="127"/>
      <c r="J49" s="140"/>
      <c r="K49" s="137" t="s">
        <v>189</v>
      </c>
      <c r="L49" s="137"/>
      <c r="M49" s="137"/>
      <c r="N49" s="131">
        <v>188</v>
      </c>
      <c r="O49" s="132">
        <f t="shared" si="1"/>
        <v>0</v>
      </c>
      <c r="P49" s="125">
        <f>支出决算镇汇总!DM10</f>
        <v>0</v>
      </c>
      <c r="Q49" s="133">
        <f>支出决算镇汇总!DM31</f>
        <v>0</v>
      </c>
    </row>
    <row r="50" s="101" customFormat="1" ht="20" customHeight="1" spans="1:17">
      <c r="A50" s="162"/>
      <c r="B50" s="144" t="s">
        <v>190</v>
      </c>
      <c r="C50" s="144"/>
      <c r="D50" s="144"/>
      <c r="E50" s="125">
        <v>118</v>
      </c>
      <c r="F50" s="126">
        <f t="shared" si="0"/>
        <v>396.47</v>
      </c>
      <c r="G50" s="125">
        <f>支出决算镇汇总!AU10</f>
        <v>276.89</v>
      </c>
      <c r="H50" s="148">
        <f>支出决算镇汇总!AU31</f>
        <v>119.58</v>
      </c>
      <c r="I50" s="127"/>
      <c r="J50" s="140"/>
      <c r="K50" s="137" t="s">
        <v>191</v>
      </c>
      <c r="L50" s="137"/>
      <c r="M50" s="137"/>
      <c r="N50" s="131">
        <v>189</v>
      </c>
      <c r="O50" s="132">
        <f t="shared" si="1"/>
        <v>0</v>
      </c>
      <c r="P50" s="125">
        <f>支出决算镇汇总!DN10</f>
        <v>0</v>
      </c>
      <c r="Q50" s="133">
        <f>支出决算镇汇总!DN31</f>
        <v>0</v>
      </c>
    </row>
    <row r="51" s="101" customFormat="1" ht="20" customHeight="1" spans="1:17">
      <c r="A51" s="152" t="s">
        <v>192</v>
      </c>
      <c r="B51" s="144"/>
      <c r="C51" s="144"/>
      <c r="D51" s="144"/>
      <c r="E51" s="125">
        <v>119</v>
      </c>
      <c r="F51" s="126">
        <f t="shared" si="0"/>
        <v>2452.14</v>
      </c>
      <c r="G51" s="126">
        <f>G52+G75+P5+P6+P7+P8+P23+P24+P25</f>
        <v>157.42</v>
      </c>
      <c r="H51" s="126">
        <f>H52+H75+Q5+Q6+Q7+Q8+Q23+Q24+Q25</f>
        <v>2294.72</v>
      </c>
      <c r="I51" s="127"/>
      <c r="J51" s="140"/>
      <c r="K51" s="137" t="s">
        <v>193</v>
      </c>
      <c r="L51" s="137"/>
      <c r="M51" s="137"/>
      <c r="N51" s="131">
        <v>190</v>
      </c>
      <c r="O51" s="132">
        <f t="shared" si="1"/>
        <v>0</v>
      </c>
      <c r="P51" s="125">
        <f>支出决算镇汇总!DO10</f>
        <v>0</v>
      </c>
      <c r="Q51" s="133">
        <f>支出决算镇汇总!DO31</f>
        <v>0</v>
      </c>
    </row>
    <row r="52" s="101" customFormat="1" ht="20" customHeight="1" spans="1:17">
      <c r="A52" s="163" t="s">
        <v>105</v>
      </c>
      <c r="B52" s="144" t="s">
        <v>194</v>
      </c>
      <c r="C52" s="144"/>
      <c r="D52" s="144"/>
      <c r="E52" s="125">
        <v>120</v>
      </c>
      <c r="F52" s="126">
        <f t="shared" si="0"/>
        <v>13.73</v>
      </c>
      <c r="G52" s="126">
        <f>SUM(G53:G61)+SUM(G66:G67)</f>
        <v>5.47</v>
      </c>
      <c r="H52" s="126">
        <f>SUM(H53:H61)+SUM(H66:H67)</f>
        <v>8.26</v>
      </c>
      <c r="I52" s="127"/>
      <c r="J52" s="138" t="s">
        <v>195</v>
      </c>
      <c r="K52" s="139"/>
      <c r="L52" s="139"/>
      <c r="M52" s="139">
        <v>175</v>
      </c>
      <c r="N52" s="131">
        <v>191</v>
      </c>
      <c r="O52" s="132">
        <f t="shared" si="1"/>
        <v>0</v>
      </c>
      <c r="P52" s="126">
        <f>SUM(P53:P58)</f>
        <v>0</v>
      </c>
      <c r="Q52" s="145">
        <f>SUM(Q53:Q58)</f>
        <v>0</v>
      </c>
    </row>
    <row r="53" s="101" customFormat="1" ht="20" customHeight="1" spans="1:17">
      <c r="A53" s="164"/>
      <c r="B53" s="159" t="s">
        <v>105</v>
      </c>
      <c r="C53" s="137" t="s">
        <v>196</v>
      </c>
      <c r="D53" s="137"/>
      <c r="E53" s="125">
        <v>121</v>
      </c>
      <c r="F53" s="126">
        <f t="shared" si="0"/>
        <v>0</v>
      </c>
      <c r="G53" s="125">
        <f>支出决算镇汇总!AX10</f>
        <v>0</v>
      </c>
      <c r="H53" s="148">
        <f>支出决算镇汇总!AX31</f>
        <v>0</v>
      </c>
      <c r="I53" s="127"/>
      <c r="J53" s="140" t="s">
        <v>105</v>
      </c>
      <c r="K53" s="137" t="s">
        <v>197</v>
      </c>
      <c r="L53" s="137"/>
      <c r="M53" s="137"/>
      <c r="N53" s="131">
        <v>192</v>
      </c>
      <c r="O53" s="132">
        <f t="shared" si="1"/>
        <v>0</v>
      </c>
      <c r="P53" s="125">
        <f>支出决算镇汇总!DQ10</f>
        <v>0</v>
      </c>
      <c r="Q53" s="133">
        <f>支出决算镇汇总!DQ31</f>
        <v>0</v>
      </c>
    </row>
    <row r="54" s="101" customFormat="1" ht="20" customHeight="1" spans="1:17">
      <c r="A54" s="164"/>
      <c r="B54" s="159"/>
      <c r="C54" s="137" t="s">
        <v>198</v>
      </c>
      <c r="D54" s="137"/>
      <c r="E54" s="125">
        <v>122</v>
      </c>
      <c r="F54" s="126">
        <f t="shared" si="0"/>
        <v>5.47</v>
      </c>
      <c r="G54" s="125">
        <f>支出决算镇汇总!AY10</f>
        <v>5.47</v>
      </c>
      <c r="H54" s="148">
        <f>支出决算镇汇总!AY31</f>
        <v>0</v>
      </c>
      <c r="I54" s="127"/>
      <c r="J54" s="140"/>
      <c r="K54" s="137" t="s">
        <v>199</v>
      </c>
      <c r="L54" s="137"/>
      <c r="M54" s="137"/>
      <c r="N54" s="131">
        <v>193</v>
      </c>
      <c r="O54" s="132">
        <f t="shared" si="1"/>
        <v>0</v>
      </c>
      <c r="P54" s="125">
        <f>支出决算镇汇总!DR10</f>
        <v>0</v>
      </c>
      <c r="Q54" s="133">
        <f>支出决算镇汇总!DR31</f>
        <v>0</v>
      </c>
    </row>
    <row r="55" s="101" customFormat="1" ht="20" customHeight="1" spans="1:17">
      <c r="A55" s="164"/>
      <c r="B55" s="159"/>
      <c r="C55" s="137" t="s">
        <v>200</v>
      </c>
      <c r="D55" s="137"/>
      <c r="E55" s="125">
        <v>123</v>
      </c>
      <c r="F55" s="126">
        <f t="shared" si="0"/>
        <v>0</v>
      </c>
      <c r="G55" s="125">
        <f>支出决算镇汇总!AZ10</f>
        <v>0</v>
      </c>
      <c r="H55" s="148">
        <f>支出决算镇汇总!AZ31</f>
        <v>0</v>
      </c>
      <c r="I55" s="127"/>
      <c r="J55" s="140"/>
      <c r="K55" s="137" t="s">
        <v>201</v>
      </c>
      <c r="L55" s="137"/>
      <c r="M55" s="137"/>
      <c r="N55" s="131">
        <v>194</v>
      </c>
      <c r="O55" s="132">
        <f t="shared" si="1"/>
        <v>0</v>
      </c>
      <c r="P55" s="125">
        <f>支出决算镇汇总!DS10</f>
        <v>0</v>
      </c>
      <c r="Q55" s="133">
        <f>支出决算镇汇总!DS31</f>
        <v>0</v>
      </c>
    </row>
    <row r="56" s="101" customFormat="1" ht="20" customHeight="1" spans="1:17">
      <c r="A56" s="164"/>
      <c r="B56" s="159"/>
      <c r="C56" s="137" t="s">
        <v>202</v>
      </c>
      <c r="D56" s="137"/>
      <c r="E56" s="125">
        <v>124</v>
      </c>
      <c r="F56" s="126">
        <f t="shared" si="0"/>
        <v>0</v>
      </c>
      <c r="G56" s="125">
        <f>支出决算镇汇总!BA10</f>
        <v>0</v>
      </c>
      <c r="H56" s="148">
        <f>支出决算镇汇总!BA31</f>
        <v>0</v>
      </c>
      <c r="I56" s="127"/>
      <c r="J56" s="140"/>
      <c r="K56" s="137" t="s">
        <v>203</v>
      </c>
      <c r="L56" s="137"/>
      <c r="M56" s="137"/>
      <c r="N56" s="131">
        <v>195</v>
      </c>
      <c r="O56" s="132">
        <f t="shared" si="1"/>
        <v>0</v>
      </c>
      <c r="P56" s="125">
        <f>支出决算镇汇总!DT10</f>
        <v>0</v>
      </c>
      <c r="Q56" s="133">
        <f>支出决算镇汇总!DT31</f>
        <v>0</v>
      </c>
    </row>
    <row r="57" s="101" customFormat="1" ht="20" customHeight="1" spans="1:17">
      <c r="A57" s="164"/>
      <c r="B57" s="159"/>
      <c r="C57" s="137" t="s">
        <v>204</v>
      </c>
      <c r="D57" s="137"/>
      <c r="E57" s="125">
        <v>125</v>
      </c>
      <c r="F57" s="126">
        <f t="shared" si="0"/>
        <v>0</v>
      </c>
      <c r="G57" s="125">
        <f>支出决算镇汇总!BB10</f>
        <v>0</v>
      </c>
      <c r="H57" s="148">
        <f>支出决算镇汇总!BB31</f>
        <v>0</v>
      </c>
      <c r="I57" s="127"/>
      <c r="J57" s="140"/>
      <c r="K57" s="137" t="s">
        <v>205</v>
      </c>
      <c r="L57" s="137"/>
      <c r="M57" s="137"/>
      <c r="N57" s="131">
        <v>196</v>
      </c>
      <c r="O57" s="132">
        <f t="shared" si="1"/>
        <v>0</v>
      </c>
      <c r="P57" s="125">
        <f>支出决算镇汇总!DU10</f>
        <v>0</v>
      </c>
      <c r="Q57" s="133">
        <f>支出决算镇汇总!DU31</f>
        <v>0</v>
      </c>
    </row>
    <row r="58" s="101" customFormat="1" ht="20" customHeight="1" spans="1:17">
      <c r="A58" s="164"/>
      <c r="B58" s="159"/>
      <c r="C58" s="137" t="s">
        <v>206</v>
      </c>
      <c r="D58" s="137"/>
      <c r="E58" s="125">
        <v>126</v>
      </c>
      <c r="F58" s="126">
        <f t="shared" si="0"/>
        <v>0</v>
      </c>
      <c r="G58" s="125">
        <f>支出决算镇汇总!BC10</f>
        <v>0</v>
      </c>
      <c r="H58" s="148">
        <f>支出决算镇汇总!BC31</f>
        <v>0</v>
      </c>
      <c r="I58" s="127"/>
      <c r="J58" s="140"/>
      <c r="K58" s="137" t="s">
        <v>207</v>
      </c>
      <c r="L58" s="137"/>
      <c r="M58" s="137"/>
      <c r="N58" s="131">
        <v>197</v>
      </c>
      <c r="O58" s="132">
        <f t="shared" si="1"/>
        <v>0</v>
      </c>
      <c r="P58" s="126">
        <f>支出决算镇汇总!DV10</f>
        <v>0</v>
      </c>
      <c r="Q58" s="145">
        <f>支出决算镇汇总!DV31</f>
        <v>0</v>
      </c>
    </row>
    <row r="59" s="101" customFormat="1" ht="20" customHeight="1" spans="1:17">
      <c r="A59" s="164"/>
      <c r="B59" s="159"/>
      <c r="C59" s="137" t="s">
        <v>208</v>
      </c>
      <c r="D59" s="137"/>
      <c r="E59" s="125">
        <v>127</v>
      </c>
      <c r="F59" s="126">
        <f t="shared" si="0"/>
        <v>0</v>
      </c>
      <c r="G59" s="125">
        <f>支出决算镇汇总!BD10</f>
        <v>0</v>
      </c>
      <c r="H59" s="148">
        <f>支出决算镇汇总!BD31</f>
        <v>0</v>
      </c>
      <c r="I59" s="127"/>
      <c r="J59" s="138" t="s">
        <v>209</v>
      </c>
      <c r="K59" s="139"/>
      <c r="L59" s="139"/>
      <c r="M59" s="139"/>
      <c r="N59" s="131">
        <v>198</v>
      </c>
      <c r="O59" s="132">
        <f t="shared" si="1"/>
        <v>0</v>
      </c>
      <c r="P59" s="126">
        <f>SUM(P60:P62)</f>
        <v>0</v>
      </c>
      <c r="Q59" s="145">
        <f>SUM(Q60:Q62)</f>
        <v>0</v>
      </c>
    </row>
    <row r="60" s="101" customFormat="1" ht="20" customHeight="1" spans="1:17">
      <c r="A60" s="164"/>
      <c r="B60" s="159"/>
      <c r="C60" s="137" t="s">
        <v>210</v>
      </c>
      <c r="D60" s="137"/>
      <c r="E60" s="125">
        <v>128</v>
      </c>
      <c r="F60" s="126">
        <f t="shared" si="0"/>
        <v>0</v>
      </c>
      <c r="G60" s="125">
        <f>支出决算镇汇总!BE10</f>
        <v>0</v>
      </c>
      <c r="H60" s="148">
        <f>支出决算镇汇总!BE31</f>
        <v>0</v>
      </c>
      <c r="I60" s="127"/>
      <c r="J60" s="163" t="s">
        <v>105</v>
      </c>
      <c r="K60" s="137" t="s">
        <v>211</v>
      </c>
      <c r="L60" s="137"/>
      <c r="M60" s="137"/>
      <c r="N60" s="131">
        <v>199</v>
      </c>
      <c r="O60" s="132">
        <f t="shared" si="1"/>
        <v>0</v>
      </c>
      <c r="P60" s="125">
        <f>支出决算镇汇总!DX10</f>
        <v>0</v>
      </c>
      <c r="Q60" s="133">
        <f>支出决算镇汇总!DX31</f>
        <v>0</v>
      </c>
    </row>
    <row r="61" s="101" customFormat="1" ht="20" customHeight="1" spans="1:17">
      <c r="A61" s="164"/>
      <c r="B61" s="159"/>
      <c r="C61" s="137" t="s">
        <v>212</v>
      </c>
      <c r="D61" s="137"/>
      <c r="E61" s="125">
        <v>129</v>
      </c>
      <c r="F61" s="126">
        <f t="shared" si="0"/>
        <v>0</v>
      </c>
      <c r="G61" s="126">
        <f>SUM(G62:G65)</f>
        <v>0</v>
      </c>
      <c r="H61" s="126">
        <f>SUM(H62:H65)</f>
        <v>0</v>
      </c>
      <c r="I61" s="127"/>
      <c r="J61" s="164"/>
      <c r="K61" s="137" t="s">
        <v>213</v>
      </c>
      <c r="L61" s="137"/>
      <c r="M61" s="137"/>
      <c r="N61" s="131">
        <v>200</v>
      </c>
      <c r="O61" s="132">
        <f t="shared" si="1"/>
        <v>0</v>
      </c>
      <c r="P61" s="125">
        <f>支出决算镇汇总!DY10</f>
        <v>0</v>
      </c>
      <c r="Q61" s="133">
        <f>支出决算镇汇总!DY31</f>
        <v>0</v>
      </c>
    </row>
    <row r="62" s="101" customFormat="1" ht="20" customHeight="1" spans="1:17">
      <c r="A62" s="164"/>
      <c r="B62" s="159"/>
      <c r="C62" s="147" t="s">
        <v>105</v>
      </c>
      <c r="D62" s="144" t="s">
        <v>214</v>
      </c>
      <c r="E62" s="125">
        <v>130</v>
      </c>
      <c r="F62" s="126">
        <f t="shared" si="0"/>
        <v>0</v>
      </c>
      <c r="G62" s="125">
        <f>支出决算镇汇总!BG10</f>
        <v>0</v>
      </c>
      <c r="H62" s="148">
        <f>支出决算镇汇总!BG31</f>
        <v>0</v>
      </c>
      <c r="I62" s="127"/>
      <c r="J62" s="165"/>
      <c r="K62" s="137" t="s">
        <v>215</v>
      </c>
      <c r="L62" s="137"/>
      <c r="M62" s="137"/>
      <c r="N62" s="131">
        <v>201</v>
      </c>
      <c r="O62" s="132">
        <f t="shared" si="1"/>
        <v>0</v>
      </c>
      <c r="P62" s="125">
        <f>支出决算镇汇总!DZ10</f>
        <v>0</v>
      </c>
      <c r="Q62" s="133">
        <f>支出决算镇汇总!DZ31</f>
        <v>0</v>
      </c>
    </row>
    <row r="63" s="101" customFormat="1" ht="20" customHeight="1" spans="1:17">
      <c r="A63" s="164"/>
      <c r="B63" s="159"/>
      <c r="C63" s="147"/>
      <c r="D63" s="144" t="s">
        <v>216</v>
      </c>
      <c r="E63" s="125">
        <v>131</v>
      </c>
      <c r="F63" s="126">
        <f t="shared" si="0"/>
        <v>0</v>
      </c>
      <c r="G63" s="125">
        <f>支出决算镇汇总!BH10</f>
        <v>0</v>
      </c>
      <c r="H63" s="148">
        <f>支出决算镇汇总!BH31</f>
        <v>0</v>
      </c>
      <c r="I63" s="127"/>
      <c r="J63" s="138" t="s">
        <v>217</v>
      </c>
      <c r="K63" s="139"/>
      <c r="L63" s="139"/>
      <c r="M63" s="139"/>
      <c r="N63" s="131">
        <v>202</v>
      </c>
      <c r="O63" s="132">
        <f t="shared" si="1"/>
        <v>0</v>
      </c>
      <c r="P63" s="126">
        <f>SUM(P64:P72)</f>
        <v>0</v>
      </c>
      <c r="Q63" s="145">
        <f>SUM(Q64:Q72)</f>
        <v>0</v>
      </c>
    </row>
    <row r="64" s="101" customFormat="1" ht="20" customHeight="1" spans="1:17">
      <c r="A64" s="164"/>
      <c r="B64" s="159"/>
      <c r="C64" s="147"/>
      <c r="D64" s="144" t="s">
        <v>218</v>
      </c>
      <c r="E64" s="125">
        <v>132</v>
      </c>
      <c r="F64" s="126">
        <f t="shared" si="0"/>
        <v>0</v>
      </c>
      <c r="G64" s="125">
        <f>支出决算镇汇总!BI10</f>
        <v>0</v>
      </c>
      <c r="H64" s="148">
        <f>支出决算镇汇总!BI31</f>
        <v>0</v>
      </c>
      <c r="I64" s="127"/>
      <c r="J64" s="140" t="s">
        <v>105</v>
      </c>
      <c r="K64" s="137" t="s">
        <v>219</v>
      </c>
      <c r="L64" s="137"/>
      <c r="M64" s="137"/>
      <c r="N64" s="131">
        <v>203</v>
      </c>
      <c r="O64" s="132">
        <f t="shared" si="1"/>
        <v>0</v>
      </c>
      <c r="P64" s="125">
        <f>支出决算镇汇总!EB10</f>
        <v>0</v>
      </c>
      <c r="Q64" s="133">
        <f>支出决算镇汇总!EB31</f>
        <v>0</v>
      </c>
    </row>
    <row r="65" s="101" customFormat="1" ht="22" customHeight="1" spans="1:17">
      <c r="A65" s="164"/>
      <c r="B65" s="159"/>
      <c r="C65" s="147"/>
      <c r="D65" s="144" t="s">
        <v>220</v>
      </c>
      <c r="E65" s="125">
        <v>133</v>
      </c>
      <c r="F65" s="126">
        <f t="shared" si="0"/>
        <v>0</v>
      </c>
      <c r="G65" s="125">
        <f>支出决算镇汇总!BJ10</f>
        <v>0</v>
      </c>
      <c r="H65" s="148">
        <f>支出决算镇汇总!BJ31</f>
        <v>0</v>
      </c>
      <c r="I65" s="127"/>
      <c r="J65" s="140"/>
      <c r="K65" s="137" t="s">
        <v>221</v>
      </c>
      <c r="L65" s="137"/>
      <c r="M65" s="137"/>
      <c r="N65" s="131">
        <v>204</v>
      </c>
      <c r="O65" s="132">
        <f t="shared" si="1"/>
        <v>0</v>
      </c>
      <c r="P65" s="125">
        <f>支出决算镇汇总!EC10</f>
        <v>0</v>
      </c>
      <c r="Q65" s="133">
        <f>支出决算镇汇总!EC31</f>
        <v>0</v>
      </c>
    </row>
    <row r="66" s="101" customFormat="1" ht="22" customHeight="1" spans="1:17">
      <c r="A66" s="164"/>
      <c r="B66" s="159"/>
      <c r="C66" s="137" t="s">
        <v>222</v>
      </c>
      <c r="D66" s="137"/>
      <c r="E66" s="125">
        <v>134</v>
      </c>
      <c r="F66" s="126">
        <f t="shared" si="0"/>
        <v>0</v>
      </c>
      <c r="G66" s="125">
        <f>支出决算镇汇总!BK10</f>
        <v>0</v>
      </c>
      <c r="H66" s="148">
        <f>支出决算镇汇总!BK31</f>
        <v>0</v>
      </c>
      <c r="I66" s="127"/>
      <c r="J66" s="140"/>
      <c r="K66" s="137" t="s">
        <v>223</v>
      </c>
      <c r="L66" s="137"/>
      <c r="M66" s="137"/>
      <c r="N66" s="131">
        <v>205</v>
      </c>
      <c r="O66" s="132">
        <f t="shared" si="1"/>
        <v>0</v>
      </c>
      <c r="P66" s="125">
        <f>支出决算镇汇总!ED10</f>
        <v>0</v>
      </c>
      <c r="Q66" s="133">
        <f>支出决算镇汇总!ED31</f>
        <v>0</v>
      </c>
    </row>
    <row r="67" s="101" customFormat="1" ht="24" customHeight="1" spans="1:17">
      <c r="A67" s="164"/>
      <c r="B67" s="159"/>
      <c r="C67" s="137" t="s">
        <v>224</v>
      </c>
      <c r="D67" s="137"/>
      <c r="E67" s="125">
        <v>135</v>
      </c>
      <c r="F67" s="126">
        <f t="shared" si="0"/>
        <v>8.26</v>
      </c>
      <c r="G67" s="126">
        <f>SUM(G68:G74)</f>
        <v>0</v>
      </c>
      <c r="H67" s="126">
        <f>SUM(H68:H74)</f>
        <v>8.26</v>
      </c>
      <c r="I67" s="127"/>
      <c r="J67" s="140"/>
      <c r="K67" s="137" t="s">
        <v>225</v>
      </c>
      <c r="L67" s="137"/>
      <c r="M67" s="137"/>
      <c r="N67" s="131">
        <v>206</v>
      </c>
      <c r="O67" s="132">
        <f t="shared" si="1"/>
        <v>0</v>
      </c>
      <c r="P67" s="125">
        <f>支出决算镇汇总!EE10</f>
        <v>0</v>
      </c>
      <c r="Q67" s="133">
        <f>支出决算镇汇总!EE31</f>
        <v>0</v>
      </c>
    </row>
    <row r="68" s="101" customFormat="1" ht="33" customHeight="1" spans="1:17">
      <c r="A68" s="164"/>
      <c r="B68" s="159"/>
      <c r="C68" s="147" t="s">
        <v>105</v>
      </c>
      <c r="D68" s="144" t="s">
        <v>226</v>
      </c>
      <c r="E68" s="125">
        <v>136</v>
      </c>
      <c r="F68" s="126">
        <f t="shared" si="0"/>
        <v>0</v>
      </c>
      <c r="G68" s="125">
        <f>支出决算镇汇总!BM10</f>
        <v>0</v>
      </c>
      <c r="H68" s="148">
        <f>支出决算镇汇总!BM31</f>
        <v>0</v>
      </c>
      <c r="I68" s="127"/>
      <c r="J68" s="140"/>
      <c r="K68" s="137" t="s">
        <v>227</v>
      </c>
      <c r="L68" s="137"/>
      <c r="M68" s="137"/>
      <c r="N68" s="131">
        <v>207</v>
      </c>
      <c r="O68" s="132">
        <f t="shared" si="1"/>
        <v>0</v>
      </c>
      <c r="P68" s="125">
        <f>支出决算镇汇总!EF10</f>
        <v>0</v>
      </c>
      <c r="Q68" s="133">
        <f>支出决算镇汇总!EF31</f>
        <v>0</v>
      </c>
    </row>
    <row r="69" s="101" customFormat="1" ht="31" customHeight="1" spans="1:17">
      <c r="A69" s="164"/>
      <c r="B69" s="159"/>
      <c r="C69" s="147"/>
      <c r="D69" s="144" t="s">
        <v>228</v>
      </c>
      <c r="E69" s="125">
        <v>137</v>
      </c>
      <c r="F69" s="126">
        <f t="shared" ref="F69:F75" si="2">G69+H69</f>
        <v>0</v>
      </c>
      <c r="G69" s="125">
        <f>支出决算镇汇总!BN10</f>
        <v>0</v>
      </c>
      <c r="H69" s="148">
        <f>支出决算镇汇总!BN31</f>
        <v>0</v>
      </c>
      <c r="I69" s="127"/>
      <c r="J69" s="140"/>
      <c r="K69" s="137" t="s">
        <v>229</v>
      </c>
      <c r="L69" s="137"/>
      <c r="M69" s="137"/>
      <c r="N69" s="131">
        <v>208</v>
      </c>
      <c r="O69" s="132">
        <f>P69+Q69</f>
        <v>0</v>
      </c>
      <c r="P69" s="125">
        <f>支出决算镇汇总!EG10</f>
        <v>0</v>
      </c>
      <c r="Q69" s="133">
        <f>支出决算镇汇总!EG31</f>
        <v>0</v>
      </c>
    </row>
    <row r="70" s="101" customFormat="1" ht="21" customHeight="1" spans="1:17">
      <c r="A70" s="164"/>
      <c r="B70" s="159"/>
      <c r="C70" s="147"/>
      <c r="D70" s="144" t="s">
        <v>230</v>
      </c>
      <c r="E70" s="125">
        <v>138</v>
      </c>
      <c r="F70" s="126">
        <f t="shared" si="2"/>
        <v>0</v>
      </c>
      <c r="G70" s="125">
        <f>支出决算镇汇总!BO10</f>
        <v>0</v>
      </c>
      <c r="H70" s="148">
        <f>支出决算镇汇总!BO31</f>
        <v>0</v>
      </c>
      <c r="I70" s="127"/>
      <c r="J70" s="140"/>
      <c r="K70" s="137" t="s">
        <v>231</v>
      </c>
      <c r="L70" s="137"/>
      <c r="M70" s="137"/>
      <c r="N70" s="131">
        <v>209</v>
      </c>
      <c r="O70" s="132">
        <f>P70+Q70</f>
        <v>0</v>
      </c>
      <c r="P70" s="125">
        <f>支出决算镇汇总!EH10</f>
        <v>0</v>
      </c>
      <c r="Q70" s="133">
        <f>支出决算镇汇总!EH31</f>
        <v>0</v>
      </c>
    </row>
    <row r="71" s="101" customFormat="1" ht="20" customHeight="1" spans="1:17">
      <c r="A71" s="164"/>
      <c r="B71" s="159"/>
      <c r="C71" s="147"/>
      <c r="D71" s="144" t="s">
        <v>232</v>
      </c>
      <c r="E71" s="125">
        <v>139</v>
      </c>
      <c r="F71" s="126">
        <f t="shared" si="2"/>
        <v>0.34</v>
      </c>
      <c r="G71" s="125">
        <f>支出决算镇汇总!BP10</f>
        <v>0</v>
      </c>
      <c r="H71" s="148">
        <f>支出决算镇汇总!BP31</f>
        <v>0.34</v>
      </c>
      <c r="I71" s="127"/>
      <c r="J71" s="140"/>
      <c r="K71" s="137" t="s">
        <v>233</v>
      </c>
      <c r="L71" s="137"/>
      <c r="M71" s="137"/>
      <c r="N71" s="131">
        <v>210</v>
      </c>
      <c r="O71" s="132">
        <f>P71+Q71</f>
        <v>0</v>
      </c>
      <c r="P71" s="126">
        <f>支出决算镇汇总!EI10</f>
        <v>0</v>
      </c>
      <c r="Q71" s="145">
        <f>支出决算镇汇总!EI31</f>
        <v>0</v>
      </c>
    </row>
    <row r="72" s="101" customFormat="1" ht="20" customHeight="1" spans="1:17">
      <c r="A72" s="164"/>
      <c r="B72" s="159"/>
      <c r="C72" s="147"/>
      <c r="D72" s="144" t="s">
        <v>234</v>
      </c>
      <c r="E72" s="125">
        <v>140</v>
      </c>
      <c r="F72" s="126">
        <f t="shared" si="2"/>
        <v>0</v>
      </c>
      <c r="G72" s="125">
        <f>支出决算镇汇总!BQ10</f>
        <v>0</v>
      </c>
      <c r="H72" s="148">
        <f>支出决算镇汇总!BQ31</f>
        <v>0</v>
      </c>
      <c r="I72" s="127"/>
      <c r="J72" s="140"/>
      <c r="K72" s="137" t="s">
        <v>235</v>
      </c>
      <c r="L72" s="137"/>
      <c r="M72" s="137"/>
      <c r="N72" s="131">
        <v>211</v>
      </c>
      <c r="O72" s="132">
        <f>P72+Q72</f>
        <v>0</v>
      </c>
      <c r="P72" s="125">
        <f>支出决算镇汇总!EJ10</f>
        <v>0</v>
      </c>
      <c r="Q72" s="133">
        <f>支出决算镇汇总!EJ31</f>
        <v>0</v>
      </c>
    </row>
    <row r="73" s="101" customFormat="1" ht="20" customHeight="1" spans="1:17">
      <c r="A73" s="164"/>
      <c r="B73" s="159"/>
      <c r="C73" s="147"/>
      <c r="D73" s="144" t="s">
        <v>236</v>
      </c>
      <c r="E73" s="125">
        <v>141</v>
      </c>
      <c r="F73" s="126">
        <f t="shared" si="2"/>
        <v>7.92</v>
      </c>
      <c r="G73" s="125">
        <f>支出决算镇汇总!BR10</f>
        <v>0</v>
      </c>
      <c r="H73" s="148">
        <f>支出决算镇汇总!BR31</f>
        <v>7.92</v>
      </c>
      <c r="I73" s="166"/>
      <c r="J73" s="123" t="s">
        <v>237</v>
      </c>
      <c r="K73" s="124"/>
      <c r="L73" s="124"/>
      <c r="M73" s="124"/>
      <c r="N73" s="131">
        <v>212</v>
      </c>
      <c r="O73" s="126">
        <f>P73+Q73</f>
        <v>-2475.32</v>
      </c>
      <c r="P73" s="126">
        <f>村委会与社区资金收入镇汇总表及村填写!G5-G5</f>
        <v>2167.75</v>
      </c>
      <c r="Q73" s="145">
        <f>村委会与社区资金收入镇汇总表及村填写!H5-H5</f>
        <v>-4643.07</v>
      </c>
    </row>
    <row r="74" s="101" customFormat="1" ht="21" customHeight="1" spans="1:17">
      <c r="A74" s="164"/>
      <c r="B74" s="159"/>
      <c r="C74" s="147"/>
      <c r="D74" s="144" t="s">
        <v>238</v>
      </c>
      <c r="E74" s="125">
        <v>142</v>
      </c>
      <c r="F74" s="126">
        <f t="shared" si="2"/>
        <v>0</v>
      </c>
      <c r="G74" s="125">
        <f>支出决算镇汇总!BS10</f>
        <v>0</v>
      </c>
      <c r="H74" s="148">
        <f>支出决算镇汇总!BS31</f>
        <v>0</v>
      </c>
      <c r="I74" s="166"/>
      <c r="J74" s="123"/>
      <c r="K74" s="124"/>
      <c r="L74" s="124"/>
      <c r="M74" s="124"/>
      <c r="N74" s="167"/>
      <c r="O74" s="126"/>
      <c r="P74" s="126"/>
      <c r="Q74" s="145"/>
    </row>
    <row r="75" ht="21" customHeight="1" spans="1:17">
      <c r="A75" s="165"/>
      <c r="B75" s="137" t="s">
        <v>239</v>
      </c>
      <c r="C75" s="137"/>
      <c r="D75" s="137"/>
      <c r="E75" s="125">
        <v>143</v>
      </c>
      <c r="F75" s="126">
        <f t="shared" si="2"/>
        <v>3.13</v>
      </c>
      <c r="G75" s="125">
        <f>支出决算镇汇总!BT10</f>
        <v>3.13</v>
      </c>
      <c r="H75" s="148">
        <f>支出决算镇汇总!BT31</f>
        <v>0</v>
      </c>
      <c r="I75" s="168"/>
      <c r="J75" s="169" t="s">
        <v>240</v>
      </c>
      <c r="K75" s="170"/>
      <c r="L75" s="170"/>
      <c r="M75" s="170"/>
      <c r="N75" s="171">
        <v>213</v>
      </c>
      <c r="O75" s="172">
        <f>P75+Q75</f>
        <v>10264.69</v>
      </c>
      <c r="P75" s="172">
        <f>村委会与社区资金收入镇汇总表及村填写!G6-G6</f>
        <v>2167.75</v>
      </c>
      <c r="Q75" s="173">
        <f>村委会与社区资金收入镇汇总表及村填写!H6-H6</f>
        <v>8096.94</v>
      </c>
    </row>
    <row r="76" s="101" customFormat="1" ht="54" customHeight="1" spans="1:17">
      <c r="A76" s="174" t="s">
        <v>260</v>
      </c>
      <c r="B76" s="175"/>
      <c r="C76" s="176"/>
      <c r="D76" s="177"/>
      <c r="E76" s="178"/>
      <c r="F76" s="178"/>
      <c r="G76" s="178"/>
      <c r="H76" s="179"/>
      <c r="I76" s="180"/>
      <c r="J76" s="181" t="s">
        <v>261</v>
      </c>
      <c r="K76" s="182"/>
      <c r="L76" s="182"/>
      <c r="M76" s="183"/>
      <c r="N76" s="183"/>
      <c r="O76" s="183"/>
      <c r="P76" s="183"/>
      <c r="Q76" s="184"/>
    </row>
    <row r="77" s="101" customFormat="1" ht="54" customHeight="1" spans="1:17">
      <c r="A77" s="185" t="s">
        <v>249</v>
      </c>
      <c r="B77" s="186"/>
      <c r="C77" s="187"/>
      <c r="D77" s="188"/>
      <c r="E77" s="189"/>
      <c r="F77" s="189"/>
      <c r="G77" s="189"/>
      <c r="H77" s="190"/>
      <c r="I77" s="191"/>
      <c r="J77" s="192" t="s">
        <v>250</v>
      </c>
      <c r="K77" s="193"/>
      <c r="L77" s="193"/>
      <c r="M77" s="194"/>
      <c r="N77" s="194"/>
      <c r="O77" s="194"/>
      <c r="P77" s="194"/>
      <c r="Q77" s="195"/>
    </row>
    <row r="78" s="101" customFormat="1" ht="33" customHeight="1" spans="1:17">
      <c r="A78" s="196" t="s">
        <v>251</v>
      </c>
      <c r="B78" s="196"/>
      <c r="E78" s="110"/>
      <c r="F78" s="110"/>
      <c r="G78" s="110"/>
      <c r="H78" s="110"/>
      <c r="I78" s="110"/>
      <c r="M78" s="196" t="s">
        <v>252</v>
      </c>
      <c r="N78" s="110"/>
      <c r="O78" s="110"/>
      <c r="P78" s="110"/>
      <c r="Q78" s="110"/>
    </row>
    <row r="79" spans="1:17">
      <c r="A79" s="197" t="s">
        <v>253</v>
      </c>
    </row>
    <row r="80" spans="1:17">
      <c r="J80" s="198"/>
      <c r="K80" s="198"/>
      <c r="L80" s="198"/>
      <c r="M80" s="198"/>
      <c r="N80" s="196"/>
      <c r="O80" s="196"/>
      <c r="P80" s="196"/>
      <c r="Q80" s="196"/>
    </row>
    <row r="108" customHeight="1"/>
    <row r="114" customHeight="1"/>
  </sheetData>
  <mergeCells count="167">
    <mergeCell ref="A1:Q1"/>
    <mergeCell ref="A3:C3"/>
    <mergeCell ref="F3:K3"/>
    <mergeCell ref="P3:Q3"/>
    <mergeCell ref="A4:D4"/>
    <mergeCell ref="J4:M4"/>
    <mergeCell ref="A5:D5"/>
    <mergeCell ref="K5:M5"/>
    <mergeCell ref="A6:D6"/>
    <mergeCell ref="K6:M6"/>
    <mergeCell ref="A7:D7"/>
    <mergeCell ref="K7:M7"/>
    <mergeCell ref="B8:D8"/>
    <mergeCell ref="K8:M8"/>
    <mergeCell ref="B9:D9"/>
    <mergeCell ref="L9:M9"/>
    <mergeCell ref="B10:D10"/>
    <mergeCell ref="L10:M10"/>
    <mergeCell ref="C11:D11"/>
    <mergeCell ref="L11:M11"/>
    <mergeCell ref="C12:D12"/>
    <mergeCell ref="L12:M12"/>
    <mergeCell ref="C13:D13"/>
    <mergeCell ref="L13:M13"/>
    <mergeCell ref="C14:D14"/>
    <mergeCell ref="L14:M14"/>
    <mergeCell ref="C15:D15"/>
    <mergeCell ref="B16:D16"/>
    <mergeCell ref="C17:D17"/>
    <mergeCell ref="C18:D18"/>
    <mergeCell ref="L18:M18"/>
    <mergeCell ref="C19:D19"/>
    <mergeCell ref="L19:M19"/>
    <mergeCell ref="C20:D20"/>
    <mergeCell ref="L20:M20"/>
    <mergeCell ref="B21:D21"/>
    <mergeCell ref="L21:M21"/>
    <mergeCell ref="A22:D22"/>
    <mergeCell ref="L22:M22"/>
    <mergeCell ref="B23:D23"/>
    <mergeCell ref="K23:M23"/>
    <mergeCell ref="B24:D24"/>
    <mergeCell ref="K24:M24"/>
    <mergeCell ref="B25:D25"/>
    <mergeCell ref="K25:M25"/>
    <mergeCell ref="B26:D26"/>
    <mergeCell ref="J26:M26"/>
    <mergeCell ref="B27:D27"/>
    <mergeCell ref="K27:M27"/>
    <mergeCell ref="A28:D28"/>
    <mergeCell ref="K28:M28"/>
    <mergeCell ref="B29:D29"/>
    <mergeCell ref="K29:M29"/>
    <mergeCell ref="C30:D30"/>
    <mergeCell ref="K30:M30"/>
    <mergeCell ref="C31:D31"/>
    <mergeCell ref="K31:M31"/>
    <mergeCell ref="C32:D32"/>
    <mergeCell ref="K32:M32"/>
    <mergeCell ref="C33:D33"/>
    <mergeCell ref="L33:M33"/>
    <mergeCell ref="C34:D34"/>
    <mergeCell ref="L34:M34"/>
    <mergeCell ref="C35:D35"/>
    <mergeCell ref="L35:M35"/>
    <mergeCell ref="C36:D36"/>
    <mergeCell ref="L36:M36"/>
    <mergeCell ref="B37:D37"/>
    <mergeCell ref="L37:M37"/>
    <mergeCell ref="C38:D38"/>
    <mergeCell ref="L38:M38"/>
    <mergeCell ref="C39:D39"/>
    <mergeCell ref="L39:M39"/>
    <mergeCell ref="C40:D40"/>
    <mergeCell ref="L40:M40"/>
    <mergeCell ref="C41:D41"/>
    <mergeCell ref="K41:M41"/>
    <mergeCell ref="B42:D42"/>
    <mergeCell ref="K42:M42"/>
    <mergeCell ref="B43:D43"/>
    <mergeCell ref="K43:M43"/>
    <mergeCell ref="B44:D44"/>
    <mergeCell ref="J44:M44"/>
    <mergeCell ref="B45:D45"/>
    <mergeCell ref="K45:M45"/>
    <mergeCell ref="B46:D46"/>
    <mergeCell ref="K46:M46"/>
    <mergeCell ref="B47:D47"/>
    <mergeCell ref="K47:M47"/>
    <mergeCell ref="B48:D48"/>
    <mergeCell ref="K48:M48"/>
    <mergeCell ref="B49:D49"/>
    <mergeCell ref="K49:M49"/>
    <mergeCell ref="B50:D50"/>
    <mergeCell ref="K50:M50"/>
    <mergeCell ref="A51:D51"/>
    <mergeCell ref="K51:M51"/>
    <mergeCell ref="B52:D52"/>
    <mergeCell ref="J52:M52"/>
    <mergeCell ref="C53:D53"/>
    <mergeCell ref="K53:M53"/>
    <mergeCell ref="C54:D54"/>
    <mergeCell ref="K54:M54"/>
    <mergeCell ref="C55:D55"/>
    <mergeCell ref="K55:M55"/>
    <mergeCell ref="C56:D56"/>
    <mergeCell ref="K56:M56"/>
    <mergeCell ref="C57:D57"/>
    <mergeCell ref="K57:M57"/>
    <mergeCell ref="C58:D58"/>
    <mergeCell ref="K58:M58"/>
    <mergeCell ref="C59:D59"/>
    <mergeCell ref="J59:M59"/>
    <mergeCell ref="C60:D60"/>
    <mergeCell ref="K60:M60"/>
    <mergeCell ref="C61:D61"/>
    <mergeCell ref="K61:M61"/>
    <mergeCell ref="K62:M62"/>
    <mergeCell ref="J63:M63"/>
    <mergeCell ref="K64:M64"/>
    <mergeCell ref="K65:M65"/>
    <mergeCell ref="C66:D66"/>
    <mergeCell ref="K66:M66"/>
    <mergeCell ref="C67:D67"/>
    <mergeCell ref="K67:M67"/>
    <mergeCell ref="K68:M68"/>
    <mergeCell ref="K69:M69"/>
    <mergeCell ref="K70:M70"/>
    <mergeCell ref="K71:M71"/>
    <mergeCell ref="K72:M72"/>
    <mergeCell ref="B75:D75"/>
    <mergeCell ref="J75:M75"/>
    <mergeCell ref="A76:C76"/>
    <mergeCell ref="D76:H76"/>
    <mergeCell ref="J76:L76"/>
    <mergeCell ref="M76:Q76"/>
    <mergeCell ref="A77:C77"/>
    <mergeCell ref="D77:H77"/>
    <mergeCell ref="J77:L77"/>
    <mergeCell ref="M77:Q77"/>
    <mergeCell ref="A78:B78"/>
    <mergeCell ref="M78:Q78"/>
    <mergeCell ref="A8:A20"/>
    <mergeCell ref="A23:A27"/>
    <mergeCell ref="A29:A50"/>
    <mergeCell ref="A52:A75"/>
    <mergeCell ref="B11:B15"/>
    <mergeCell ref="B17:B20"/>
    <mergeCell ref="B30:B36"/>
    <mergeCell ref="B38:B41"/>
    <mergeCell ref="B53:B74"/>
    <mergeCell ref="C62:C65"/>
    <mergeCell ref="C68:C74"/>
    <mergeCell ref="J5:J25"/>
    <mergeCell ref="J27:J43"/>
    <mergeCell ref="J45:J51"/>
    <mergeCell ref="J53:J58"/>
    <mergeCell ref="J60:J62"/>
    <mergeCell ref="J64:J72"/>
    <mergeCell ref="K9:K22"/>
    <mergeCell ref="K33:K40"/>
    <mergeCell ref="L15:L17"/>
    <mergeCell ref="N73:N74"/>
    <mergeCell ref="O73:O74"/>
    <mergeCell ref="P73:P74"/>
    <mergeCell ref="Q73:Q74"/>
    <mergeCell ref="J73:M74"/>
  </mergeCells>
  <printOptions horizontalCentered="1"/>
  <pageMargins left="0.156944" right="0.156944" top="0.236111" bottom="0.196528" header="0" footer="0"/>
  <pageSetup paperSize="9" scale="67" fitToHeight="0" orientation="portrait"/>
  <headerFooter alignWithMargins="0"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54"/>
  <sheetViews>
    <sheetView tabSelected="1" workbookViewId="0">
      <pane ySplit="9" topLeftCell="A10" activePane="bottomLeft" state="frozen"/>
      <selection/>
      <selection pane="bottomLeft" activeCell="F30" sqref="F30"/>
    </sheetView>
  </sheetViews>
  <sheetFormatPr defaultColWidth="9" defaultRowHeight="14.25"/>
  <cols>
    <col min="1" max="1" width="15" style="2"/>
    <col min="2" max="2" width="11.4583333333333" style="2" customWidth="1"/>
    <col min="3" max="3" width="10" style="2" customWidth="1"/>
    <col min="4" max="4" width="11.75" style="2"/>
    <col min="5" max="5" width="9.375" style="2"/>
    <col min="6" max="7" width="6.875" style="64"/>
    <col min="8" max="8" width="9.375" style="2"/>
    <col min="9" max="9" width="7.375" style="64"/>
    <col min="10" max="10" width="8.375" style="64"/>
    <col min="11" max="11" width="7.375" style="64"/>
    <col min="12" max="12" width="6.875" style="2"/>
    <col min="13" max="16" width="6.875" style="64"/>
    <col min="17" max="17" width="8.375" style="2"/>
    <col min="18" max="18" width="8.375" style="64"/>
    <col min="19" max="20" width="7.375" style="64"/>
    <col min="21" max="21" width="8.375" style="2"/>
    <col min="22" max="26" width="6.875" style="64"/>
    <col min="27" max="27" width="7.375" style="2"/>
    <col min="28" max="31" width="6.875" style="64"/>
    <col min="32" max="32" width="7.375" style="64"/>
    <col min="33" max="33" width="10" style="2" customWidth="1"/>
    <col min="34" max="34" width="9.375" style="2" customWidth="1"/>
    <col min="35" max="35" width="8.375" style="64" customWidth="1"/>
    <col min="36" max="36" width="7.375" style="64" customWidth="1"/>
    <col min="37" max="38" width="6.875" style="64" customWidth="1"/>
    <col min="39" max="40" width="7.375" style="64" customWidth="1"/>
    <col min="41" max="41" width="8.375" style="64" customWidth="1"/>
    <col min="42" max="42" width="8.375" style="2" customWidth="1"/>
    <col min="43" max="43" width="6.875" style="64" customWidth="1"/>
    <col min="44" max="44" width="7.375" style="64" customWidth="1"/>
    <col min="45" max="46" width="6.875" style="64" customWidth="1"/>
    <col min="47" max="47" width="7.375" style="64" customWidth="1"/>
    <col min="48" max="48" width="6.875" style="64" customWidth="1"/>
    <col min="49" max="50" width="7.375" style="64" customWidth="1"/>
    <col min="51" max="57" width="6.875" style="64" customWidth="1"/>
    <col min="58" max="58" width="7.375" style="64" customWidth="1"/>
    <col min="59" max="59" width="6.875" style="64" customWidth="1"/>
    <col min="60" max="60" width="7.53333333333333" style="64" customWidth="1"/>
    <col min="61" max="61" width="6.875" style="64" customWidth="1"/>
    <col min="62" max="62" width="7.375" style="64" customWidth="1"/>
    <col min="63" max="63" width="6.875" style="2"/>
    <col min="64" max="73" width="6.875" style="64"/>
    <col min="74" max="16384" width="9" style="2"/>
  </cols>
  <sheetData>
    <row r="1" ht="24" customHeight="1" spans="1:73">
      <c r="A1" s="6" t="s">
        <v>262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ht="26" customHeight="1" spans="1:73">
      <c r="A2" s="2" t="s">
        <v>263</v>
      </c>
      <c r="BR2" s="7" t="s">
        <v>264</v>
      </c>
      <c r="BS2" s="7"/>
      <c r="BT2" s="7"/>
      <c r="BU2" s="7"/>
    </row>
    <row r="3" s="4" customFormat="1" ht="22" customHeight="1" spans="1:73">
      <c r="A3" s="65" t="s">
        <v>265</v>
      </c>
      <c r="B3" s="66" t="s">
        <v>5</v>
      </c>
      <c r="C3" s="66" t="s">
        <v>10</v>
      </c>
      <c r="D3" s="66" t="s">
        <v>13</v>
      </c>
      <c r="E3" s="66" t="s">
        <v>7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6" t="s">
        <v>6</v>
      </c>
      <c r="AH3" s="68" t="s">
        <v>7</v>
      </c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70"/>
      <c r="BK3" s="66" t="s">
        <v>76</v>
      </c>
      <c r="BL3" s="66" t="s">
        <v>7</v>
      </c>
      <c r="BM3" s="67"/>
      <c r="BN3" s="67"/>
      <c r="BO3" s="67"/>
      <c r="BP3" s="67"/>
      <c r="BQ3" s="67"/>
      <c r="BR3" s="67"/>
      <c r="BS3" s="67"/>
      <c r="BT3" s="67"/>
      <c r="BU3" s="71"/>
    </row>
    <row r="4" s="4" customFormat="1" ht="22" customHeight="1" spans="1:73">
      <c r="A4" s="18"/>
      <c r="B4" s="23"/>
      <c r="C4" s="23"/>
      <c r="D4" s="23"/>
      <c r="E4" s="20" t="s">
        <v>15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 t="s">
        <v>60</v>
      </c>
      <c r="V4" s="20"/>
      <c r="W4" s="20"/>
      <c r="X4" s="20"/>
      <c r="Y4" s="20"/>
      <c r="Z4" s="20"/>
      <c r="AA4" s="20" t="s">
        <v>75</v>
      </c>
      <c r="AB4" s="20"/>
      <c r="AC4" s="20"/>
      <c r="AD4" s="20"/>
      <c r="AE4" s="20"/>
      <c r="AF4" s="20"/>
      <c r="AG4" s="23"/>
      <c r="AH4" s="23" t="s">
        <v>88</v>
      </c>
      <c r="AI4" s="72" t="s">
        <v>7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4"/>
      <c r="BJ4" s="23" t="s">
        <v>74</v>
      </c>
      <c r="BK4" s="23"/>
      <c r="BL4" s="20" t="s">
        <v>78</v>
      </c>
      <c r="BM4" s="20" t="s">
        <v>80</v>
      </c>
      <c r="BN4" s="20" t="s">
        <v>82</v>
      </c>
      <c r="BO4" s="20" t="s">
        <v>84</v>
      </c>
      <c r="BP4" s="20" t="s">
        <v>86</v>
      </c>
      <c r="BQ4" s="20" t="s">
        <v>87</v>
      </c>
      <c r="BR4" s="20" t="s">
        <v>89</v>
      </c>
      <c r="BS4" s="20" t="s">
        <v>92</v>
      </c>
      <c r="BT4" s="20" t="s">
        <v>95</v>
      </c>
      <c r="BU4" s="75" t="s">
        <v>97</v>
      </c>
    </row>
    <row r="5" s="4" customFormat="1" ht="22" customHeight="1" spans="1:73">
      <c r="A5" s="18"/>
      <c r="B5" s="23"/>
      <c r="C5" s="23"/>
      <c r="D5" s="23"/>
      <c r="E5" s="76" t="s">
        <v>16</v>
      </c>
      <c r="F5" s="76" t="s">
        <v>19</v>
      </c>
      <c r="G5" s="76" t="s">
        <v>21</v>
      </c>
      <c r="H5" s="76" t="s">
        <v>24</v>
      </c>
      <c r="I5" s="76" t="s">
        <v>7</v>
      </c>
      <c r="J5" s="20"/>
      <c r="K5" s="20"/>
      <c r="L5" s="76" t="s">
        <v>36</v>
      </c>
      <c r="M5" s="22" t="s">
        <v>7</v>
      </c>
      <c r="N5" s="23"/>
      <c r="O5" s="23"/>
      <c r="P5" s="23"/>
      <c r="Q5" s="76" t="s">
        <v>50</v>
      </c>
      <c r="R5" s="76" t="s">
        <v>7</v>
      </c>
      <c r="S5" s="20"/>
      <c r="T5" s="20"/>
      <c r="U5" s="76" t="s">
        <v>16</v>
      </c>
      <c r="V5" s="76" t="s">
        <v>62</v>
      </c>
      <c r="W5" s="76" t="s">
        <v>64</v>
      </c>
      <c r="X5" s="76" t="s">
        <v>67</v>
      </c>
      <c r="Y5" s="76" t="s">
        <v>70</v>
      </c>
      <c r="Z5" s="76" t="s">
        <v>73</v>
      </c>
      <c r="AA5" s="76" t="s">
        <v>16</v>
      </c>
      <c r="AB5" s="76" t="s">
        <v>77</v>
      </c>
      <c r="AC5" s="76" t="s">
        <v>79</v>
      </c>
      <c r="AD5" s="77" t="s">
        <v>81</v>
      </c>
      <c r="AE5" s="76" t="s">
        <v>83</v>
      </c>
      <c r="AF5" s="76" t="s">
        <v>85</v>
      </c>
      <c r="AG5" s="23"/>
      <c r="AH5" s="23"/>
      <c r="AI5" s="22" t="s">
        <v>90</v>
      </c>
      <c r="AJ5" s="22" t="s">
        <v>93</v>
      </c>
      <c r="AK5" s="22" t="s">
        <v>96</v>
      </c>
      <c r="AL5" s="22" t="s">
        <v>8</v>
      </c>
      <c r="AM5" s="22" t="s">
        <v>246</v>
      </c>
      <c r="AN5" s="22" t="s">
        <v>14</v>
      </c>
      <c r="AO5" s="22" t="s">
        <v>17</v>
      </c>
      <c r="AP5" s="22" t="s">
        <v>20</v>
      </c>
      <c r="AQ5" s="22" t="s">
        <v>7</v>
      </c>
      <c r="AR5" s="23"/>
      <c r="AS5" s="23"/>
      <c r="AT5" s="23"/>
      <c r="AU5" s="23"/>
      <c r="AV5" s="23"/>
      <c r="AW5" s="22" t="s">
        <v>40</v>
      </c>
      <c r="AX5" s="22" t="s">
        <v>43</v>
      </c>
      <c r="AY5" s="78" t="s">
        <v>46</v>
      </c>
      <c r="AZ5" s="78" t="s">
        <v>49</v>
      </c>
      <c r="BA5" s="78" t="s">
        <v>51</v>
      </c>
      <c r="BB5" s="78" t="s">
        <v>54</v>
      </c>
      <c r="BC5" s="78" t="s">
        <v>56</v>
      </c>
      <c r="BD5" s="78" t="s">
        <v>59</v>
      </c>
      <c r="BE5" s="78" t="s">
        <v>61</v>
      </c>
      <c r="BF5" s="78" t="s">
        <v>63</v>
      </c>
      <c r="BG5" s="78" t="s">
        <v>65</v>
      </c>
      <c r="BH5" s="78" t="s">
        <v>68</v>
      </c>
      <c r="BI5" s="79" t="s">
        <v>266</v>
      </c>
      <c r="BJ5" s="23"/>
      <c r="BK5" s="23"/>
      <c r="BL5" s="20"/>
      <c r="BM5" s="20"/>
      <c r="BN5" s="20"/>
      <c r="BO5" s="20"/>
      <c r="BP5" s="20"/>
      <c r="BQ5" s="20"/>
      <c r="BR5" s="20"/>
      <c r="BS5" s="20"/>
      <c r="BT5" s="20"/>
      <c r="BU5" s="75"/>
    </row>
    <row r="6" s="4" customFormat="1" ht="63" customHeight="1" spans="1:73">
      <c r="A6" s="18"/>
      <c r="B6" s="23"/>
      <c r="C6" s="23"/>
      <c r="D6" s="23"/>
      <c r="E6" s="20"/>
      <c r="F6" s="20"/>
      <c r="G6" s="20"/>
      <c r="H6" s="20"/>
      <c r="I6" s="76" t="s">
        <v>27</v>
      </c>
      <c r="J6" s="76" t="s">
        <v>30</v>
      </c>
      <c r="K6" s="76" t="s">
        <v>33</v>
      </c>
      <c r="L6" s="20"/>
      <c r="M6" s="76" t="s">
        <v>39</v>
      </c>
      <c r="N6" s="76" t="s">
        <v>42</v>
      </c>
      <c r="O6" s="76" t="s">
        <v>45</v>
      </c>
      <c r="P6" s="76" t="s">
        <v>48</v>
      </c>
      <c r="Q6" s="20"/>
      <c r="R6" s="76" t="s">
        <v>53</v>
      </c>
      <c r="S6" s="76" t="s">
        <v>55</v>
      </c>
      <c r="T6" s="76" t="s">
        <v>58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2" t="s">
        <v>22</v>
      </c>
      <c r="AR6" s="22" t="s">
        <v>25</v>
      </c>
      <c r="AS6" s="22" t="s">
        <v>28</v>
      </c>
      <c r="AT6" s="22" t="s">
        <v>31</v>
      </c>
      <c r="AU6" s="22" t="s">
        <v>34</v>
      </c>
      <c r="AV6" s="22" t="s">
        <v>37</v>
      </c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0"/>
      <c r="BM6" s="20"/>
      <c r="BN6" s="20"/>
      <c r="BO6" s="20"/>
      <c r="BP6" s="20"/>
      <c r="BQ6" s="20"/>
      <c r="BR6" s="20"/>
      <c r="BS6" s="20"/>
      <c r="BT6" s="20"/>
      <c r="BU6" s="75"/>
    </row>
    <row r="7" s="4" customFormat="1" ht="21" customHeight="1" spans="1:73">
      <c r="A7" s="31" t="s">
        <v>3</v>
      </c>
      <c r="B7" s="23">
        <v>1</v>
      </c>
      <c r="C7" s="23">
        <v>2</v>
      </c>
      <c r="D7" s="23">
        <v>3</v>
      </c>
      <c r="E7" s="23">
        <v>4</v>
      </c>
      <c r="F7" s="23">
        <v>5</v>
      </c>
      <c r="G7" s="23">
        <v>6</v>
      </c>
      <c r="H7" s="23">
        <v>7</v>
      </c>
      <c r="I7" s="23">
        <v>8</v>
      </c>
      <c r="J7" s="23">
        <v>9</v>
      </c>
      <c r="K7" s="23">
        <v>10</v>
      </c>
      <c r="L7" s="23">
        <v>11</v>
      </c>
      <c r="M7" s="23">
        <v>12</v>
      </c>
      <c r="N7" s="23">
        <v>13</v>
      </c>
      <c r="O7" s="23">
        <v>14</v>
      </c>
      <c r="P7" s="23">
        <v>15</v>
      </c>
      <c r="Q7" s="23">
        <v>16</v>
      </c>
      <c r="R7" s="23">
        <v>17</v>
      </c>
      <c r="S7" s="23">
        <v>18</v>
      </c>
      <c r="T7" s="23">
        <v>19</v>
      </c>
      <c r="U7" s="23">
        <v>20</v>
      </c>
      <c r="V7" s="23">
        <v>21</v>
      </c>
      <c r="W7" s="23">
        <v>22</v>
      </c>
      <c r="X7" s="23">
        <v>23</v>
      </c>
      <c r="Y7" s="23">
        <v>24</v>
      </c>
      <c r="Z7" s="23">
        <v>25</v>
      </c>
      <c r="AA7" s="23">
        <v>26</v>
      </c>
      <c r="AB7" s="23">
        <v>27</v>
      </c>
      <c r="AC7" s="23">
        <v>28</v>
      </c>
      <c r="AD7" s="23">
        <v>29</v>
      </c>
      <c r="AE7" s="23">
        <v>30</v>
      </c>
      <c r="AF7" s="23">
        <v>31</v>
      </c>
      <c r="AG7" s="23">
        <v>32</v>
      </c>
      <c r="AH7" s="23">
        <v>33</v>
      </c>
      <c r="AI7" s="23">
        <v>34</v>
      </c>
      <c r="AJ7" s="23">
        <v>35</v>
      </c>
      <c r="AK7" s="23">
        <v>36</v>
      </c>
      <c r="AL7" s="23">
        <v>37</v>
      </c>
      <c r="AM7" s="23">
        <v>38</v>
      </c>
      <c r="AN7" s="23">
        <v>39</v>
      </c>
      <c r="AO7" s="23">
        <v>40</v>
      </c>
      <c r="AP7" s="23">
        <v>41</v>
      </c>
      <c r="AQ7" s="23">
        <v>42</v>
      </c>
      <c r="AR7" s="23">
        <v>43</v>
      </c>
      <c r="AS7" s="23">
        <v>44</v>
      </c>
      <c r="AT7" s="23">
        <v>45</v>
      </c>
      <c r="AU7" s="23">
        <v>46</v>
      </c>
      <c r="AV7" s="23">
        <v>47</v>
      </c>
      <c r="AW7" s="23">
        <v>48</v>
      </c>
      <c r="AX7" s="23">
        <v>49</v>
      </c>
      <c r="AY7" s="23">
        <v>50</v>
      </c>
      <c r="AZ7" s="23">
        <v>51</v>
      </c>
      <c r="BA7" s="23">
        <v>52</v>
      </c>
      <c r="BB7" s="23">
        <v>53</v>
      </c>
      <c r="BC7" s="23">
        <v>54</v>
      </c>
      <c r="BD7" s="23">
        <v>55</v>
      </c>
      <c r="BE7" s="23">
        <v>56</v>
      </c>
      <c r="BF7" s="23">
        <v>57</v>
      </c>
      <c r="BG7" s="23">
        <v>58</v>
      </c>
      <c r="BH7" s="23">
        <v>59</v>
      </c>
      <c r="BI7" s="23">
        <v>60</v>
      </c>
      <c r="BJ7" s="23">
        <v>61</v>
      </c>
      <c r="BK7" s="23">
        <v>62</v>
      </c>
      <c r="BL7" s="23">
        <v>63</v>
      </c>
      <c r="BM7" s="23">
        <v>64</v>
      </c>
      <c r="BN7" s="23">
        <v>65</v>
      </c>
      <c r="BO7" s="23">
        <v>66</v>
      </c>
      <c r="BP7" s="23">
        <v>67</v>
      </c>
      <c r="BQ7" s="23">
        <v>68</v>
      </c>
      <c r="BR7" s="23">
        <v>69</v>
      </c>
      <c r="BS7" s="23">
        <v>70</v>
      </c>
      <c r="BT7" s="23">
        <v>71</v>
      </c>
      <c r="BU7" s="80">
        <v>72</v>
      </c>
    </row>
    <row r="8" s="4" customFormat="1" ht="21" customHeight="1" spans="1:73">
      <c r="A8" s="31" t="s">
        <v>267</v>
      </c>
      <c r="B8" s="23" t="s">
        <v>268</v>
      </c>
      <c r="C8" s="23" t="s">
        <v>269</v>
      </c>
      <c r="D8" s="23" t="s">
        <v>270</v>
      </c>
      <c r="E8" s="81" t="s">
        <v>271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3"/>
      <c r="U8" s="81" t="s">
        <v>272</v>
      </c>
      <c r="V8" s="82"/>
      <c r="W8" s="82"/>
      <c r="X8" s="82"/>
      <c r="Y8" s="82"/>
      <c r="Z8" s="83"/>
      <c r="AA8" s="81" t="s">
        <v>273</v>
      </c>
      <c r="AB8" s="82"/>
      <c r="AC8" s="82"/>
      <c r="AD8" s="82"/>
      <c r="AE8" s="82"/>
      <c r="AF8" s="83"/>
      <c r="AG8" s="23" t="s">
        <v>274</v>
      </c>
      <c r="AH8" s="81" t="s">
        <v>275</v>
      </c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3"/>
      <c r="BJ8" s="23"/>
      <c r="BK8" s="81" t="s">
        <v>276</v>
      </c>
      <c r="BL8" s="82"/>
      <c r="BM8" s="82"/>
      <c r="BN8" s="82"/>
      <c r="BO8" s="82"/>
      <c r="BP8" s="82"/>
      <c r="BQ8" s="82"/>
      <c r="BR8" s="82"/>
      <c r="BS8" s="82"/>
      <c r="BT8" s="82"/>
      <c r="BU8" s="84"/>
    </row>
    <row r="9" s="1" customFormat="1" ht="21" customHeight="1" spans="1:73">
      <c r="A9" s="37" t="s">
        <v>277</v>
      </c>
      <c r="B9" s="85">
        <f>C9+BK9</f>
        <v>27021.01</v>
      </c>
      <c r="C9" s="85">
        <f>D9+AG9</f>
        <v>27021.01</v>
      </c>
      <c r="D9" s="85">
        <f t="shared" ref="C9:AH9" si="0">D10+D31</f>
        <v>15310.7</v>
      </c>
      <c r="E9" s="85">
        <f t="shared" si="0"/>
        <v>14066.14</v>
      </c>
      <c r="F9" s="85">
        <f t="shared" si="0"/>
        <v>0</v>
      </c>
      <c r="G9" s="85">
        <f t="shared" si="0"/>
        <v>0</v>
      </c>
      <c r="H9" s="85">
        <f t="shared" si="0"/>
        <v>10461.07</v>
      </c>
      <c r="I9" s="85">
        <f t="shared" si="0"/>
        <v>760.11</v>
      </c>
      <c r="J9" s="85">
        <f t="shared" si="0"/>
        <v>8725.87</v>
      </c>
      <c r="K9" s="85">
        <f t="shared" si="0"/>
        <v>975.09</v>
      </c>
      <c r="L9" s="85">
        <f t="shared" si="0"/>
        <v>96.4</v>
      </c>
      <c r="M9" s="85">
        <f t="shared" si="0"/>
        <v>96.4</v>
      </c>
      <c r="N9" s="85">
        <f t="shared" si="0"/>
        <v>0</v>
      </c>
      <c r="O9" s="85">
        <f t="shared" si="0"/>
        <v>0</v>
      </c>
      <c r="P9" s="85">
        <f t="shared" si="0"/>
        <v>0</v>
      </c>
      <c r="Q9" s="85">
        <f t="shared" si="0"/>
        <v>3508.67</v>
      </c>
      <c r="R9" s="85">
        <f t="shared" si="0"/>
        <v>2802.4</v>
      </c>
      <c r="S9" s="85">
        <f t="shared" si="0"/>
        <v>481.33</v>
      </c>
      <c r="T9" s="85">
        <f t="shared" si="0"/>
        <v>224.94</v>
      </c>
      <c r="U9" s="85">
        <f t="shared" si="0"/>
        <v>1010.69</v>
      </c>
      <c r="V9" s="85">
        <f t="shared" si="0"/>
        <v>1000</v>
      </c>
      <c r="W9" s="85">
        <f t="shared" si="0"/>
        <v>10.58</v>
      </c>
      <c r="X9" s="85">
        <f t="shared" si="0"/>
        <v>0</v>
      </c>
      <c r="Y9" s="85">
        <f t="shared" si="0"/>
        <v>0</v>
      </c>
      <c r="Z9" s="85">
        <f t="shared" si="0"/>
        <v>0.11</v>
      </c>
      <c r="AA9" s="85">
        <f t="shared" si="0"/>
        <v>233.87</v>
      </c>
      <c r="AB9" s="85">
        <f t="shared" si="0"/>
        <v>12.81</v>
      </c>
      <c r="AC9" s="85">
        <f t="shared" si="0"/>
        <v>0</v>
      </c>
      <c r="AD9" s="85">
        <f t="shared" si="0"/>
        <v>0</v>
      </c>
      <c r="AE9" s="85">
        <f t="shared" si="0"/>
        <v>0</v>
      </c>
      <c r="AF9" s="85">
        <f t="shared" si="0"/>
        <v>221.06</v>
      </c>
      <c r="AG9" s="85">
        <f t="shared" si="0"/>
        <v>11710.31</v>
      </c>
      <c r="AH9" s="85">
        <f t="shared" si="0"/>
        <v>11185.36</v>
      </c>
      <c r="AI9" s="85">
        <f t="shared" ref="AI9:BU9" si="1">AI10+AI31</f>
        <v>5846.12</v>
      </c>
      <c r="AJ9" s="85">
        <f t="shared" si="1"/>
        <v>465.08</v>
      </c>
      <c r="AK9" s="85">
        <f t="shared" si="1"/>
        <v>0</v>
      </c>
      <c r="AL9" s="85">
        <f t="shared" si="1"/>
        <v>0</v>
      </c>
      <c r="AM9" s="85">
        <f t="shared" si="1"/>
        <v>745.83</v>
      </c>
      <c r="AN9" s="85">
        <f t="shared" si="1"/>
        <v>640.1</v>
      </c>
      <c r="AO9" s="85">
        <f t="shared" si="1"/>
        <v>1051.74</v>
      </c>
      <c r="AP9" s="85">
        <f t="shared" si="1"/>
        <v>1206.66</v>
      </c>
      <c r="AQ9" s="85">
        <f t="shared" si="1"/>
        <v>0</v>
      </c>
      <c r="AR9" s="85">
        <f t="shared" si="1"/>
        <v>385.02</v>
      </c>
      <c r="AS9" s="85">
        <f t="shared" si="1"/>
        <v>0</v>
      </c>
      <c r="AT9" s="85">
        <f t="shared" si="1"/>
        <v>0</v>
      </c>
      <c r="AU9" s="85">
        <f t="shared" si="1"/>
        <v>821.64</v>
      </c>
      <c r="AV9" s="85">
        <f t="shared" si="1"/>
        <v>0</v>
      </c>
      <c r="AW9" s="85">
        <f t="shared" si="1"/>
        <v>111.18</v>
      </c>
      <c r="AX9" s="85">
        <f t="shared" si="1"/>
        <v>634.08</v>
      </c>
      <c r="AY9" s="85">
        <f t="shared" si="1"/>
        <v>0</v>
      </c>
      <c r="AZ9" s="85">
        <f t="shared" si="1"/>
        <v>0</v>
      </c>
      <c r="BA9" s="85">
        <f t="shared" si="1"/>
        <v>0</v>
      </c>
      <c r="BB9" s="85">
        <f t="shared" si="1"/>
        <v>0</v>
      </c>
      <c r="BC9" s="85">
        <f t="shared" si="1"/>
        <v>0</v>
      </c>
      <c r="BD9" s="85">
        <f t="shared" si="1"/>
        <v>0</v>
      </c>
      <c r="BE9" s="85">
        <f t="shared" si="1"/>
        <v>0</v>
      </c>
      <c r="BF9" s="85">
        <f t="shared" si="1"/>
        <v>347.79</v>
      </c>
      <c r="BG9" s="85">
        <f t="shared" si="1"/>
        <v>82.07</v>
      </c>
      <c r="BH9" s="85">
        <f t="shared" si="1"/>
        <v>13.65</v>
      </c>
      <c r="BI9" s="85">
        <f t="shared" si="1"/>
        <v>41.06</v>
      </c>
      <c r="BJ9" s="85">
        <f t="shared" si="1"/>
        <v>524.95</v>
      </c>
      <c r="BK9" s="85">
        <f t="shared" si="1"/>
        <v>0</v>
      </c>
      <c r="BL9" s="85">
        <f t="shared" si="1"/>
        <v>0</v>
      </c>
      <c r="BM9" s="85">
        <f t="shared" si="1"/>
        <v>0</v>
      </c>
      <c r="BN9" s="85">
        <f t="shared" si="1"/>
        <v>0</v>
      </c>
      <c r="BO9" s="85">
        <f t="shared" si="1"/>
        <v>0</v>
      </c>
      <c r="BP9" s="85">
        <f t="shared" si="1"/>
        <v>0</v>
      </c>
      <c r="BQ9" s="85">
        <f t="shared" si="1"/>
        <v>0</v>
      </c>
      <c r="BR9" s="85">
        <f t="shared" si="1"/>
        <v>0</v>
      </c>
      <c r="BS9" s="85">
        <f t="shared" si="1"/>
        <v>0</v>
      </c>
      <c r="BT9" s="85">
        <f t="shared" si="1"/>
        <v>0</v>
      </c>
      <c r="BU9" s="85">
        <f t="shared" si="1"/>
        <v>0</v>
      </c>
    </row>
    <row r="10" s="2" customFormat="1" ht="21" customHeight="1" spans="1:73">
      <c r="A10" s="31" t="s">
        <v>278</v>
      </c>
      <c r="B10" s="85">
        <f>C10+BK10</f>
        <v>10903.66</v>
      </c>
      <c r="C10" s="85">
        <f t="shared" ref="C10:AH10" si="2">SUM(C11:C28)</f>
        <v>10903.66</v>
      </c>
      <c r="D10" s="85">
        <f t="shared" si="2"/>
        <v>164.22</v>
      </c>
      <c r="E10" s="85">
        <f t="shared" si="2"/>
        <v>99.98</v>
      </c>
      <c r="F10" s="85">
        <f t="shared" si="2"/>
        <v>0</v>
      </c>
      <c r="G10" s="85">
        <f t="shared" si="2"/>
        <v>0</v>
      </c>
      <c r="H10" s="85">
        <f t="shared" si="2"/>
        <v>38.1</v>
      </c>
      <c r="I10" s="85">
        <f t="shared" si="2"/>
        <v>0</v>
      </c>
      <c r="J10" s="85">
        <f t="shared" si="2"/>
        <v>38.1</v>
      </c>
      <c r="K10" s="85">
        <f t="shared" si="2"/>
        <v>0</v>
      </c>
      <c r="L10" s="85">
        <f t="shared" si="2"/>
        <v>0</v>
      </c>
      <c r="M10" s="85">
        <f t="shared" si="2"/>
        <v>0</v>
      </c>
      <c r="N10" s="85">
        <f t="shared" si="2"/>
        <v>0</v>
      </c>
      <c r="O10" s="85">
        <f t="shared" si="2"/>
        <v>0</v>
      </c>
      <c r="P10" s="85">
        <f t="shared" si="2"/>
        <v>0</v>
      </c>
      <c r="Q10" s="85">
        <f t="shared" si="2"/>
        <v>61.88</v>
      </c>
      <c r="R10" s="85">
        <f t="shared" si="2"/>
        <v>-1.45</v>
      </c>
      <c r="S10" s="85">
        <f t="shared" si="2"/>
        <v>58.48</v>
      </c>
      <c r="T10" s="85">
        <f t="shared" si="2"/>
        <v>4.85</v>
      </c>
      <c r="U10" s="85">
        <f t="shared" si="2"/>
        <v>0</v>
      </c>
      <c r="V10" s="85">
        <f t="shared" si="2"/>
        <v>0</v>
      </c>
      <c r="W10" s="85">
        <f t="shared" si="2"/>
        <v>0</v>
      </c>
      <c r="X10" s="85">
        <f t="shared" si="2"/>
        <v>0</v>
      </c>
      <c r="Y10" s="85">
        <f t="shared" si="2"/>
        <v>0</v>
      </c>
      <c r="Z10" s="85">
        <f t="shared" si="2"/>
        <v>0</v>
      </c>
      <c r="AA10" s="85">
        <f t="shared" si="2"/>
        <v>64.24</v>
      </c>
      <c r="AB10" s="85">
        <f t="shared" si="2"/>
        <v>0.24</v>
      </c>
      <c r="AC10" s="85">
        <f t="shared" si="2"/>
        <v>0</v>
      </c>
      <c r="AD10" s="85">
        <f t="shared" si="2"/>
        <v>0</v>
      </c>
      <c r="AE10" s="85">
        <f t="shared" si="2"/>
        <v>0</v>
      </c>
      <c r="AF10" s="85">
        <f t="shared" si="2"/>
        <v>64</v>
      </c>
      <c r="AG10" s="85">
        <f t="shared" si="2"/>
        <v>10739.44</v>
      </c>
      <c r="AH10" s="85">
        <f t="shared" si="2"/>
        <v>10598.21</v>
      </c>
      <c r="AI10" s="85">
        <f t="shared" ref="AI10:BU10" si="3">SUM(AI11:AI28)</f>
        <v>5846.12</v>
      </c>
      <c r="AJ10" s="85">
        <f t="shared" si="3"/>
        <v>465.08</v>
      </c>
      <c r="AK10" s="85">
        <f t="shared" si="3"/>
        <v>0</v>
      </c>
      <c r="AL10" s="85">
        <f t="shared" si="3"/>
        <v>0</v>
      </c>
      <c r="AM10" s="85">
        <f t="shared" si="3"/>
        <v>745.83</v>
      </c>
      <c r="AN10" s="85">
        <f t="shared" si="3"/>
        <v>430.33</v>
      </c>
      <c r="AO10" s="85">
        <f t="shared" si="3"/>
        <v>1051.74</v>
      </c>
      <c r="AP10" s="85">
        <f t="shared" si="3"/>
        <v>1206.66</v>
      </c>
      <c r="AQ10" s="85">
        <f t="shared" si="3"/>
        <v>0</v>
      </c>
      <c r="AR10" s="85">
        <f t="shared" si="3"/>
        <v>385.02</v>
      </c>
      <c r="AS10" s="85">
        <f t="shared" si="3"/>
        <v>0</v>
      </c>
      <c r="AT10" s="85">
        <f t="shared" si="3"/>
        <v>0</v>
      </c>
      <c r="AU10" s="85">
        <f t="shared" si="3"/>
        <v>821.64</v>
      </c>
      <c r="AV10" s="85">
        <f t="shared" si="3"/>
        <v>0</v>
      </c>
      <c r="AW10" s="85">
        <f t="shared" si="3"/>
        <v>111.18</v>
      </c>
      <c r="AX10" s="85">
        <f t="shared" si="3"/>
        <v>634.08</v>
      </c>
      <c r="AY10" s="85">
        <f t="shared" si="3"/>
        <v>0</v>
      </c>
      <c r="AZ10" s="85">
        <f t="shared" si="3"/>
        <v>0</v>
      </c>
      <c r="BA10" s="85">
        <f t="shared" si="3"/>
        <v>0</v>
      </c>
      <c r="BB10" s="85">
        <f t="shared" si="3"/>
        <v>0</v>
      </c>
      <c r="BC10" s="85">
        <f t="shared" si="3"/>
        <v>0</v>
      </c>
      <c r="BD10" s="85">
        <f t="shared" si="3"/>
        <v>0</v>
      </c>
      <c r="BE10" s="85">
        <f t="shared" si="3"/>
        <v>0</v>
      </c>
      <c r="BF10" s="85">
        <f t="shared" si="3"/>
        <v>0</v>
      </c>
      <c r="BG10" s="85">
        <f t="shared" si="3"/>
        <v>82.07</v>
      </c>
      <c r="BH10" s="85">
        <f t="shared" si="3"/>
        <v>13.65</v>
      </c>
      <c r="BI10" s="85">
        <f t="shared" si="3"/>
        <v>11.47</v>
      </c>
      <c r="BJ10" s="85">
        <f t="shared" si="3"/>
        <v>141.23</v>
      </c>
      <c r="BK10" s="85">
        <f t="shared" si="3"/>
        <v>0</v>
      </c>
      <c r="BL10" s="85">
        <f t="shared" si="3"/>
        <v>0</v>
      </c>
      <c r="BM10" s="85">
        <f t="shared" si="3"/>
        <v>0</v>
      </c>
      <c r="BN10" s="85">
        <f t="shared" si="3"/>
        <v>0</v>
      </c>
      <c r="BO10" s="85">
        <f t="shared" si="3"/>
        <v>0</v>
      </c>
      <c r="BP10" s="85">
        <f t="shared" si="3"/>
        <v>0</v>
      </c>
      <c r="BQ10" s="85">
        <f t="shared" si="3"/>
        <v>0</v>
      </c>
      <c r="BR10" s="85">
        <f t="shared" si="3"/>
        <v>0</v>
      </c>
      <c r="BS10" s="85">
        <f t="shared" si="3"/>
        <v>0</v>
      </c>
      <c r="BT10" s="85">
        <f t="shared" si="3"/>
        <v>0</v>
      </c>
      <c r="BU10" s="85">
        <f t="shared" si="3"/>
        <v>0</v>
      </c>
    </row>
    <row r="11" ht="21" hidden="1" customHeight="1" spans="1:73">
      <c r="A11" s="40" t="s">
        <v>279</v>
      </c>
      <c r="B11" s="85">
        <f>C11+BK11</f>
        <v>514.46</v>
      </c>
      <c r="C11" s="85">
        <f>D11+AG11</f>
        <v>514.46</v>
      </c>
      <c r="D11" s="85">
        <f>E11+U11+AA11</f>
        <v>5.15</v>
      </c>
      <c r="E11" s="85">
        <f>F11+G11+H11+L11+Q11</f>
        <v>2.51</v>
      </c>
      <c r="F11" s="86"/>
      <c r="G11" s="86"/>
      <c r="H11" s="85">
        <f>I11+J11+K11</f>
        <v>0</v>
      </c>
      <c r="I11" s="86"/>
      <c r="J11" s="86"/>
      <c r="K11" s="86"/>
      <c r="L11" s="85">
        <f>M11+N11+O11+P11</f>
        <v>0</v>
      </c>
      <c r="M11" s="86"/>
      <c r="N11" s="86"/>
      <c r="O11" s="86"/>
      <c r="P11" s="86"/>
      <c r="Q11" s="85">
        <f>R11+S11+T11</f>
        <v>2.51</v>
      </c>
      <c r="R11" s="86"/>
      <c r="S11" s="86">
        <v>2.51</v>
      </c>
      <c r="T11" s="86"/>
      <c r="U11" s="85">
        <f>V11+W11+X11+Y11+Z11</f>
        <v>0</v>
      </c>
      <c r="V11" s="86"/>
      <c r="W11" s="86"/>
      <c r="X11" s="86"/>
      <c r="Y11" s="86"/>
      <c r="Z11" s="86"/>
      <c r="AA11" s="85">
        <f>AB11+AC11+AD11+AE11+AF11</f>
        <v>2.64</v>
      </c>
      <c r="AB11" s="86"/>
      <c r="AC11" s="86"/>
      <c r="AD11" s="86"/>
      <c r="AE11" s="86"/>
      <c r="AF11" s="86">
        <v>2.64</v>
      </c>
      <c r="AG11" s="85">
        <f>AH11+BJ11</f>
        <v>509.31</v>
      </c>
      <c r="AH11" s="85">
        <f>SUM(AI11:AP11)+SUM(AW11:BI11)</f>
        <v>509.31</v>
      </c>
      <c r="AI11" s="87">
        <v>331.81</v>
      </c>
      <c r="AJ11" s="87">
        <v>24.08</v>
      </c>
      <c r="AK11" s="87"/>
      <c r="AL11" s="87"/>
      <c r="AM11" s="87">
        <v>27.64</v>
      </c>
      <c r="AN11" s="87"/>
      <c r="AO11" s="87">
        <v>50.66</v>
      </c>
      <c r="AP11" s="85">
        <f>SUM(AQ11:AV11)</f>
        <v>66.87</v>
      </c>
      <c r="AQ11" s="86"/>
      <c r="AR11" s="87">
        <v>27.64</v>
      </c>
      <c r="AS11" s="87"/>
      <c r="AT11" s="87"/>
      <c r="AU11" s="87">
        <v>39.23</v>
      </c>
      <c r="AV11" s="87"/>
      <c r="AW11" s="87">
        <v>4</v>
      </c>
      <c r="AX11" s="86"/>
      <c r="AY11" s="86"/>
      <c r="AZ11" s="86"/>
      <c r="BA11" s="86"/>
      <c r="BB11" s="86"/>
      <c r="BC11" s="86"/>
      <c r="BD11" s="86"/>
      <c r="BE11" s="86"/>
      <c r="BF11" s="86"/>
      <c r="BG11" s="87">
        <v>4.25</v>
      </c>
      <c r="BH11" s="86"/>
      <c r="BI11" s="86"/>
      <c r="BJ11" s="86"/>
      <c r="BK11" s="85">
        <f>SUM(BL11:BU11)</f>
        <v>0</v>
      </c>
      <c r="BL11" s="86"/>
      <c r="BM11" s="86"/>
      <c r="BN11" s="86"/>
      <c r="BO11" s="86"/>
      <c r="BP11" s="86"/>
      <c r="BQ11" s="86"/>
      <c r="BR11" s="86"/>
      <c r="BS11" s="86"/>
      <c r="BT11" s="86"/>
      <c r="BU11" s="88"/>
    </row>
    <row r="12" ht="21" hidden="1" customHeight="1" spans="1:73">
      <c r="A12" s="40" t="s">
        <v>280</v>
      </c>
      <c r="B12" s="85">
        <f>C12+BK12</f>
        <v>533.82</v>
      </c>
      <c r="C12" s="85">
        <f>D12+AG12</f>
        <v>533.82</v>
      </c>
      <c r="D12" s="85">
        <f t="shared" ref="D12:D30" si="4">E12+U12+AA12</f>
        <v>8.34</v>
      </c>
      <c r="E12" s="85">
        <f t="shared" ref="E12:E30" si="5">F12+G12+H12+L12+Q12</f>
        <v>4.56</v>
      </c>
      <c r="F12" s="86"/>
      <c r="G12" s="86"/>
      <c r="H12" s="85">
        <f t="shared" ref="H12:H30" si="6">I12+J12+K12</f>
        <v>0</v>
      </c>
      <c r="I12" s="86"/>
      <c r="J12" s="86"/>
      <c r="K12" s="86"/>
      <c r="L12" s="85">
        <f t="shared" ref="L12:L30" si="7">M12+N12+O12+P12</f>
        <v>0</v>
      </c>
      <c r="M12" s="86"/>
      <c r="N12" s="86"/>
      <c r="O12" s="86"/>
      <c r="P12" s="86"/>
      <c r="Q12" s="85">
        <f t="shared" ref="Q12:Q30" si="8">R12+S12+T12</f>
        <v>4.56</v>
      </c>
      <c r="R12" s="86"/>
      <c r="S12" s="86">
        <v>4.56</v>
      </c>
      <c r="T12" s="86"/>
      <c r="U12" s="85">
        <f t="shared" ref="U12:U30" si="9">V12+W12+X12+Y12+Z12</f>
        <v>0</v>
      </c>
      <c r="V12" s="86"/>
      <c r="W12" s="86"/>
      <c r="X12" s="86"/>
      <c r="Y12" s="86"/>
      <c r="Z12" s="86"/>
      <c r="AA12" s="85">
        <f t="shared" ref="AA12:AA30" si="10">AB12+AC12+AD12+AE12+AF12</f>
        <v>3.78</v>
      </c>
      <c r="AB12" s="86"/>
      <c r="AC12" s="86"/>
      <c r="AD12" s="86"/>
      <c r="AE12" s="86"/>
      <c r="AF12" s="86">
        <v>3.78</v>
      </c>
      <c r="AG12" s="85">
        <f t="shared" ref="AG12:AG30" si="11">AH12+BJ12</f>
        <v>525.48</v>
      </c>
      <c r="AH12" s="85">
        <f t="shared" ref="AH12:AH30" si="12">SUM(AI12:AP12)+SUM(AW12:BI12)</f>
        <v>525.48</v>
      </c>
      <c r="AI12" s="50">
        <v>333.5</v>
      </c>
      <c r="AJ12" s="50">
        <v>25.5</v>
      </c>
      <c r="AK12" s="86"/>
      <c r="AL12" s="86"/>
      <c r="AM12" s="89">
        <v>42.24</v>
      </c>
      <c r="AN12" s="50">
        <v>22.87</v>
      </c>
      <c r="AO12" s="50">
        <v>64.36</v>
      </c>
      <c r="AP12" s="85">
        <f t="shared" ref="AP12:AP30" si="13">SUM(AQ12:AV12)</f>
        <v>23.26</v>
      </c>
      <c r="AQ12" s="86"/>
      <c r="AR12" s="50">
        <v>23.26</v>
      </c>
      <c r="AS12" s="86"/>
      <c r="AT12" s="86"/>
      <c r="AU12" s="86"/>
      <c r="AV12" s="86"/>
      <c r="AW12" s="50">
        <v>8.2</v>
      </c>
      <c r="AX12" s="86"/>
      <c r="AY12" s="86"/>
      <c r="AZ12" s="86"/>
      <c r="BA12" s="86"/>
      <c r="BB12" s="86"/>
      <c r="BC12" s="86"/>
      <c r="BD12" s="86"/>
      <c r="BE12" s="86"/>
      <c r="BF12" s="86"/>
      <c r="BG12" s="50">
        <v>4.5</v>
      </c>
      <c r="BH12" s="50">
        <v>1.05</v>
      </c>
      <c r="BI12" s="86"/>
      <c r="BJ12" s="86"/>
      <c r="BK12" s="85">
        <f t="shared" ref="BK12:BK30" si="14">SUM(BL12:BU12)</f>
        <v>0</v>
      </c>
      <c r="BL12" s="86"/>
      <c r="BM12" s="86"/>
      <c r="BN12" s="86"/>
      <c r="BO12" s="86"/>
      <c r="BP12" s="86"/>
      <c r="BQ12" s="86"/>
      <c r="BR12" s="86"/>
      <c r="BS12" s="86"/>
      <c r="BT12" s="86"/>
      <c r="BU12" s="90"/>
    </row>
    <row r="13" ht="21" hidden="1" customHeight="1" spans="1:73">
      <c r="A13" s="40" t="s">
        <v>281</v>
      </c>
      <c r="B13" s="85">
        <f t="shared" ref="B12:B30" si="15">C13+BK13</f>
        <v>682.47</v>
      </c>
      <c r="C13" s="85">
        <f t="shared" ref="C12:C30" si="16">D13+AG13</f>
        <v>682.47</v>
      </c>
      <c r="D13" s="85">
        <f t="shared" si="4"/>
        <v>18.11</v>
      </c>
      <c r="E13" s="85">
        <f t="shared" si="5"/>
        <v>5.4</v>
      </c>
      <c r="F13" s="86"/>
      <c r="G13" s="86"/>
      <c r="H13" s="85">
        <f t="shared" si="6"/>
        <v>5.4</v>
      </c>
      <c r="I13" s="86"/>
      <c r="J13" s="50">
        <v>5.4</v>
      </c>
      <c r="K13" s="86"/>
      <c r="L13" s="85">
        <f t="shared" si="7"/>
        <v>0</v>
      </c>
      <c r="M13" s="86"/>
      <c r="N13" s="86"/>
      <c r="O13" s="86"/>
      <c r="P13" s="86"/>
      <c r="Q13" s="85">
        <f t="shared" si="8"/>
        <v>0</v>
      </c>
      <c r="R13" s="86"/>
      <c r="S13" s="86"/>
      <c r="T13" s="86"/>
      <c r="U13" s="85">
        <f t="shared" si="9"/>
        <v>0</v>
      </c>
      <c r="V13" s="86"/>
      <c r="W13" s="86"/>
      <c r="X13" s="86"/>
      <c r="Y13" s="86"/>
      <c r="Z13" s="86"/>
      <c r="AA13" s="85">
        <f t="shared" si="10"/>
        <v>12.71</v>
      </c>
      <c r="AB13" s="86"/>
      <c r="AC13" s="86"/>
      <c r="AD13" s="86"/>
      <c r="AE13" s="86"/>
      <c r="AF13" s="50">
        <v>12.71</v>
      </c>
      <c r="AG13" s="85">
        <f t="shared" si="11"/>
        <v>664.36</v>
      </c>
      <c r="AH13" s="85">
        <f t="shared" si="12"/>
        <v>664.36</v>
      </c>
      <c r="AI13" s="86">
        <v>313.12</v>
      </c>
      <c r="AJ13" s="86">
        <v>25.22</v>
      </c>
      <c r="AK13" s="86"/>
      <c r="AL13" s="86"/>
      <c r="AM13" s="86">
        <v>61.82</v>
      </c>
      <c r="AN13" s="86">
        <v>13.68</v>
      </c>
      <c r="AO13" s="86">
        <v>95.35</v>
      </c>
      <c r="AP13" s="85">
        <f t="shared" si="13"/>
        <v>143.97</v>
      </c>
      <c r="AQ13" s="86"/>
      <c r="AR13" s="86">
        <v>51.82</v>
      </c>
      <c r="AS13" s="86"/>
      <c r="AT13" s="86"/>
      <c r="AU13" s="49">
        <v>92.15</v>
      </c>
      <c r="AV13" s="86"/>
      <c r="AW13" s="86">
        <v>6.75</v>
      </c>
      <c r="AX13" s="86"/>
      <c r="AY13" s="86"/>
      <c r="AZ13" s="86"/>
      <c r="BA13" s="86"/>
      <c r="BB13" s="86"/>
      <c r="BC13" s="86"/>
      <c r="BD13" s="86"/>
      <c r="BE13" s="86"/>
      <c r="BF13" s="86"/>
      <c r="BG13" s="86">
        <v>4.45</v>
      </c>
      <c r="BH13" s="86"/>
      <c r="BI13" s="86"/>
      <c r="BJ13" s="86"/>
      <c r="BK13" s="85">
        <f t="shared" si="14"/>
        <v>0</v>
      </c>
      <c r="BL13" s="86"/>
      <c r="BM13" s="86"/>
      <c r="BN13" s="86"/>
      <c r="BO13" s="86"/>
      <c r="BP13" s="86"/>
      <c r="BQ13" s="86"/>
      <c r="BR13" s="86"/>
      <c r="BS13" s="86"/>
      <c r="BT13" s="86"/>
      <c r="BU13" s="90"/>
    </row>
    <row r="14" s="2" customFormat="1" ht="21" hidden="1" customHeight="1" spans="1:73">
      <c r="A14" s="40" t="s">
        <v>282</v>
      </c>
      <c r="B14" s="85">
        <f t="shared" si="15"/>
        <v>701.9</v>
      </c>
      <c r="C14" s="85">
        <f t="shared" si="16"/>
        <v>701.9</v>
      </c>
      <c r="D14" s="85">
        <f t="shared" si="4"/>
        <v>5.78</v>
      </c>
      <c r="E14" s="85">
        <f t="shared" si="5"/>
        <v>5.78</v>
      </c>
      <c r="F14" s="86"/>
      <c r="G14" s="86"/>
      <c r="H14" s="85">
        <f t="shared" si="6"/>
        <v>0</v>
      </c>
      <c r="I14" s="86"/>
      <c r="J14" s="86"/>
      <c r="K14" s="86"/>
      <c r="L14" s="85">
        <f t="shared" si="7"/>
        <v>0</v>
      </c>
      <c r="M14" s="86"/>
      <c r="N14" s="86"/>
      <c r="O14" s="86"/>
      <c r="P14" s="86"/>
      <c r="Q14" s="85">
        <f t="shared" si="8"/>
        <v>5.78</v>
      </c>
      <c r="R14" s="86">
        <v>-1.45</v>
      </c>
      <c r="S14" s="86">
        <v>7.23</v>
      </c>
      <c r="T14" s="86"/>
      <c r="U14" s="85">
        <f t="shared" si="9"/>
        <v>0</v>
      </c>
      <c r="V14" s="86"/>
      <c r="W14" s="86"/>
      <c r="X14" s="86"/>
      <c r="Y14" s="86"/>
      <c r="Z14" s="86"/>
      <c r="AA14" s="85">
        <f t="shared" si="10"/>
        <v>0</v>
      </c>
      <c r="AB14" s="86"/>
      <c r="AC14" s="86"/>
      <c r="AD14" s="86"/>
      <c r="AE14" s="86"/>
      <c r="AF14" s="86"/>
      <c r="AG14" s="85">
        <f t="shared" si="11"/>
        <v>696.12</v>
      </c>
      <c r="AH14" s="85">
        <f t="shared" si="12"/>
        <v>690.47</v>
      </c>
      <c r="AI14" s="86">
        <v>292.55</v>
      </c>
      <c r="AJ14" s="86">
        <v>23.09</v>
      </c>
      <c r="AK14" s="86"/>
      <c r="AL14" s="86"/>
      <c r="AM14" s="86">
        <v>75.08</v>
      </c>
      <c r="AN14" s="86">
        <v>16.31</v>
      </c>
      <c r="AO14" s="86">
        <v>114.38</v>
      </c>
      <c r="AP14" s="85">
        <f t="shared" si="13"/>
        <v>154.48</v>
      </c>
      <c r="AQ14" s="86"/>
      <c r="AR14" s="86">
        <v>65.09</v>
      </c>
      <c r="AS14" s="86"/>
      <c r="AT14" s="86"/>
      <c r="AU14" s="86">
        <v>89.39</v>
      </c>
      <c r="AV14" s="86"/>
      <c r="AW14" s="86">
        <v>10.5</v>
      </c>
      <c r="AX14" s="86"/>
      <c r="AY14" s="86"/>
      <c r="AZ14" s="86"/>
      <c r="BA14" s="86"/>
      <c r="BB14" s="86"/>
      <c r="BC14" s="86"/>
      <c r="BD14" s="86"/>
      <c r="BE14" s="86"/>
      <c r="BF14" s="86"/>
      <c r="BG14" s="86">
        <v>4.08</v>
      </c>
      <c r="BH14" s="86"/>
      <c r="BI14" s="86"/>
      <c r="BJ14" s="86">
        <v>5.65</v>
      </c>
      <c r="BK14" s="85">
        <f t="shared" si="14"/>
        <v>0</v>
      </c>
      <c r="BL14" s="86"/>
      <c r="BM14" s="86"/>
      <c r="BN14" s="86"/>
      <c r="BO14" s="86"/>
      <c r="BP14" s="86"/>
      <c r="BQ14" s="86"/>
      <c r="BR14" s="86"/>
      <c r="BS14" s="86"/>
      <c r="BT14" s="86"/>
      <c r="BU14" s="90"/>
    </row>
    <row r="15" s="2" customFormat="1" ht="19.5" hidden="1" customHeight="1" spans="1:73">
      <c r="A15" s="40" t="s">
        <v>283</v>
      </c>
      <c r="B15" s="85">
        <f t="shared" si="15"/>
        <v>426.35</v>
      </c>
      <c r="C15" s="85">
        <f t="shared" si="16"/>
        <v>426.35</v>
      </c>
      <c r="D15" s="85">
        <f t="shared" si="4"/>
        <v>13.62</v>
      </c>
      <c r="E15" s="85">
        <f t="shared" si="5"/>
        <v>9.36</v>
      </c>
      <c r="F15" s="87"/>
      <c r="G15" s="87"/>
      <c r="H15" s="85">
        <f t="shared" si="6"/>
        <v>0</v>
      </c>
      <c r="I15" s="87"/>
      <c r="J15" s="87"/>
      <c r="K15" s="87"/>
      <c r="L15" s="85">
        <f t="shared" si="7"/>
        <v>0</v>
      </c>
      <c r="M15" s="87"/>
      <c r="N15" s="87"/>
      <c r="O15" s="87"/>
      <c r="P15" s="87"/>
      <c r="Q15" s="85">
        <f t="shared" si="8"/>
        <v>9.36</v>
      </c>
      <c r="R15" s="87"/>
      <c r="S15" s="87">
        <v>9.36</v>
      </c>
      <c r="T15" s="91"/>
      <c r="U15" s="85">
        <f t="shared" si="9"/>
        <v>0</v>
      </c>
      <c r="V15" s="87"/>
      <c r="W15" s="87"/>
      <c r="X15" s="87"/>
      <c r="Y15" s="87"/>
      <c r="Z15" s="87"/>
      <c r="AA15" s="85">
        <f t="shared" si="10"/>
        <v>4.26</v>
      </c>
      <c r="AB15" s="87">
        <v>0.01</v>
      </c>
      <c r="AC15" s="87"/>
      <c r="AD15" s="87"/>
      <c r="AE15" s="87"/>
      <c r="AF15" s="87">
        <v>4.25</v>
      </c>
      <c r="AG15" s="85">
        <f t="shared" si="11"/>
        <v>412.73</v>
      </c>
      <c r="AH15" s="85">
        <f t="shared" si="12"/>
        <v>362.64</v>
      </c>
      <c r="AI15" s="50">
        <v>261.63</v>
      </c>
      <c r="AJ15" s="50">
        <v>18.13</v>
      </c>
      <c r="AK15" s="87"/>
      <c r="AL15" s="87"/>
      <c r="AM15" s="89">
        <v>24.04</v>
      </c>
      <c r="AN15" s="50">
        <v>4.32</v>
      </c>
      <c r="AO15" s="50">
        <v>42.97</v>
      </c>
      <c r="AP15" s="85">
        <f t="shared" si="13"/>
        <v>0</v>
      </c>
      <c r="AQ15" s="87"/>
      <c r="AR15" s="87"/>
      <c r="AS15" s="87"/>
      <c r="AT15" s="87"/>
      <c r="AU15" s="87"/>
      <c r="AV15" s="87"/>
      <c r="AW15" s="50">
        <v>8.35</v>
      </c>
      <c r="AX15" s="87"/>
      <c r="AY15" s="87"/>
      <c r="AZ15" s="87"/>
      <c r="BA15" s="87"/>
      <c r="BB15" s="87"/>
      <c r="BC15" s="87"/>
      <c r="BD15" s="87"/>
      <c r="BE15" s="87"/>
      <c r="BF15" s="87"/>
      <c r="BG15" s="50">
        <v>3.2</v>
      </c>
      <c r="BH15" s="87"/>
      <c r="BI15" s="87"/>
      <c r="BJ15" s="50">
        <v>50.09</v>
      </c>
      <c r="BK15" s="85">
        <f t="shared" si="14"/>
        <v>0</v>
      </c>
      <c r="BL15" s="87"/>
      <c r="BM15" s="87"/>
      <c r="BN15" s="87"/>
      <c r="BO15" s="87"/>
      <c r="BP15" s="87"/>
      <c r="BQ15" s="87"/>
      <c r="BR15" s="87"/>
      <c r="BS15" s="87"/>
      <c r="BT15" s="87"/>
      <c r="BU15" s="88"/>
    </row>
    <row r="16" s="2" customFormat="1" ht="21" hidden="1" customHeight="1" spans="1:73">
      <c r="A16" s="40" t="s">
        <v>284</v>
      </c>
      <c r="B16" s="85">
        <f t="shared" si="15"/>
        <v>807.14</v>
      </c>
      <c r="C16" s="85">
        <f t="shared" si="16"/>
        <v>807.14</v>
      </c>
      <c r="D16" s="85">
        <f t="shared" si="4"/>
        <v>10.27</v>
      </c>
      <c r="E16" s="85">
        <f t="shared" si="5"/>
        <v>8.26</v>
      </c>
      <c r="F16" s="87"/>
      <c r="G16" s="87"/>
      <c r="H16" s="85">
        <f t="shared" si="6"/>
        <v>0</v>
      </c>
      <c r="I16" s="87"/>
      <c r="J16" s="87"/>
      <c r="K16" s="87"/>
      <c r="L16" s="85">
        <f t="shared" si="7"/>
        <v>0</v>
      </c>
      <c r="M16" s="87"/>
      <c r="N16" s="87"/>
      <c r="O16" s="87"/>
      <c r="P16" s="87"/>
      <c r="Q16" s="85">
        <f t="shared" si="8"/>
        <v>8.26</v>
      </c>
      <c r="R16" s="87"/>
      <c r="S16" s="87">
        <v>8.26</v>
      </c>
      <c r="T16" s="87"/>
      <c r="U16" s="85">
        <f t="shared" si="9"/>
        <v>0</v>
      </c>
      <c r="V16" s="87"/>
      <c r="W16" s="87"/>
      <c r="X16" s="87"/>
      <c r="Y16" s="87"/>
      <c r="Z16" s="87"/>
      <c r="AA16" s="85">
        <f t="shared" si="10"/>
        <v>2.01</v>
      </c>
      <c r="AB16" s="87">
        <v>0.01</v>
      </c>
      <c r="AC16" s="87"/>
      <c r="AD16" s="87"/>
      <c r="AE16" s="87"/>
      <c r="AF16" s="87">
        <v>2</v>
      </c>
      <c r="AG16" s="85">
        <f t="shared" si="11"/>
        <v>796.87</v>
      </c>
      <c r="AH16" s="85">
        <f t="shared" si="12"/>
        <v>796.87</v>
      </c>
      <c r="AI16" s="87">
        <v>326.16</v>
      </c>
      <c r="AJ16" s="87">
        <v>24.22</v>
      </c>
      <c r="AK16" s="87"/>
      <c r="AL16" s="87"/>
      <c r="AM16" s="87">
        <v>34.99</v>
      </c>
      <c r="AN16" s="87">
        <v>10.88</v>
      </c>
      <c r="AO16" s="87">
        <v>58.25</v>
      </c>
      <c r="AP16" s="85">
        <f t="shared" si="13"/>
        <v>162.55</v>
      </c>
      <c r="AQ16" s="87"/>
      <c r="AR16" s="87">
        <v>47.54</v>
      </c>
      <c r="AS16" s="87"/>
      <c r="AT16" s="87"/>
      <c r="AU16" s="87">
        <v>115.01</v>
      </c>
      <c r="AV16" s="87"/>
      <c r="AW16" s="87">
        <v>5</v>
      </c>
      <c r="AX16" s="87">
        <v>170.54</v>
      </c>
      <c r="AY16" s="87"/>
      <c r="AZ16" s="87"/>
      <c r="BA16" s="87"/>
      <c r="BB16" s="87"/>
      <c r="BC16" s="87"/>
      <c r="BD16" s="87"/>
      <c r="BE16" s="87"/>
      <c r="BF16" s="87"/>
      <c r="BG16" s="87">
        <v>4.28</v>
      </c>
      <c r="BH16" s="87"/>
      <c r="BI16" s="87"/>
      <c r="BJ16" s="87"/>
      <c r="BK16" s="85">
        <f t="shared" si="14"/>
        <v>0</v>
      </c>
      <c r="BL16" s="87"/>
      <c r="BM16" s="87"/>
      <c r="BN16" s="87"/>
      <c r="BO16" s="87"/>
      <c r="BP16" s="87"/>
      <c r="BQ16" s="87"/>
      <c r="BR16" s="87"/>
      <c r="BS16" s="87"/>
      <c r="BT16" s="87"/>
      <c r="BU16" s="88"/>
    </row>
    <row r="17" ht="21" hidden="1" customHeight="1" spans="1:73">
      <c r="A17" s="40" t="s">
        <v>285</v>
      </c>
      <c r="B17" s="85">
        <f t="shared" si="15"/>
        <v>700.61</v>
      </c>
      <c r="C17" s="85">
        <f t="shared" si="16"/>
        <v>700.61</v>
      </c>
      <c r="D17" s="85">
        <f t="shared" si="4"/>
        <v>20.17</v>
      </c>
      <c r="E17" s="85">
        <f t="shared" si="5"/>
        <v>20.12</v>
      </c>
      <c r="F17" s="86"/>
      <c r="G17" s="86"/>
      <c r="H17" s="85">
        <f t="shared" si="6"/>
        <v>16.6</v>
      </c>
      <c r="I17" s="86"/>
      <c r="J17" s="86">
        <v>16.6</v>
      </c>
      <c r="K17" s="86"/>
      <c r="L17" s="85">
        <f t="shared" si="7"/>
        <v>0</v>
      </c>
      <c r="M17" s="86"/>
      <c r="N17" s="86"/>
      <c r="O17" s="86"/>
      <c r="P17" s="86"/>
      <c r="Q17" s="85">
        <f t="shared" si="8"/>
        <v>3.52</v>
      </c>
      <c r="R17" s="86"/>
      <c r="S17" s="86">
        <v>3.52</v>
      </c>
      <c r="T17" s="86"/>
      <c r="U17" s="85">
        <f t="shared" si="9"/>
        <v>0</v>
      </c>
      <c r="V17" s="86"/>
      <c r="W17" s="86"/>
      <c r="X17" s="86"/>
      <c r="Y17" s="86"/>
      <c r="Z17" s="86"/>
      <c r="AA17" s="85">
        <f t="shared" si="10"/>
        <v>0.05</v>
      </c>
      <c r="AB17" s="86">
        <v>0.01</v>
      </c>
      <c r="AC17" s="86"/>
      <c r="AD17" s="86"/>
      <c r="AE17" s="86"/>
      <c r="AF17" s="86">
        <v>0.04</v>
      </c>
      <c r="AG17" s="85">
        <f t="shared" si="11"/>
        <v>680.44</v>
      </c>
      <c r="AH17" s="85">
        <f t="shared" si="12"/>
        <v>680.14</v>
      </c>
      <c r="AI17" s="86">
        <v>213.06</v>
      </c>
      <c r="AJ17" s="86">
        <v>18.84</v>
      </c>
      <c r="AK17" s="86"/>
      <c r="AL17" s="86"/>
      <c r="AM17" s="86">
        <v>43.18</v>
      </c>
      <c r="AN17" s="86">
        <v>0.88</v>
      </c>
      <c r="AO17" s="86">
        <v>70.8</v>
      </c>
      <c r="AP17" s="85">
        <f t="shared" si="13"/>
        <v>171.06</v>
      </c>
      <c r="AQ17" s="86"/>
      <c r="AR17" s="86">
        <v>52.36</v>
      </c>
      <c r="AS17" s="86"/>
      <c r="AT17" s="86"/>
      <c r="AU17" s="86">
        <v>118.7</v>
      </c>
      <c r="AV17" s="86"/>
      <c r="AW17" s="86">
        <v>6.68</v>
      </c>
      <c r="AX17" s="86">
        <v>152.32</v>
      </c>
      <c r="AY17" s="86"/>
      <c r="AZ17" s="86"/>
      <c r="BA17" s="86"/>
      <c r="BB17" s="86"/>
      <c r="BC17" s="86"/>
      <c r="BD17" s="86"/>
      <c r="BE17" s="86"/>
      <c r="BF17" s="86"/>
      <c r="BG17" s="86">
        <v>3.32</v>
      </c>
      <c r="BH17" s="86"/>
      <c r="BI17" s="86"/>
      <c r="BJ17" s="86">
        <v>0.3</v>
      </c>
      <c r="BK17" s="85">
        <f t="shared" si="14"/>
        <v>0</v>
      </c>
      <c r="BL17" s="86"/>
      <c r="BM17" s="86"/>
      <c r="BN17" s="86"/>
      <c r="BO17" s="86"/>
      <c r="BP17" s="86"/>
      <c r="BQ17" s="86"/>
      <c r="BR17" s="86"/>
      <c r="BS17" s="86"/>
      <c r="BT17" s="86"/>
      <c r="BU17" s="90"/>
    </row>
    <row r="18" ht="21" hidden="1" customHeight="1" spans="1:73">
      <c r="A18" s="40" t="s">
        <v>286</v>
      </c>
      <c r="B18" s="85">
        <f t="shared" si="15"/>
        <v>701.35</v>
      </c>
      <c r="C18" s="85">
        <f t="shared" si="16"/>
        <v>701.35</v>
      </c>
      <c r="D18" s="85">
        <f t="shared" si="4"/>
        <v>10.6</v>
      </c>
      <c r="E18" s="85">
        <f t="shared" si="5"/>
        <v>5.65</v>
      </c>
      <c r="F18" s="50"/>
      <c r="G18" s="50"/>
      <c r="H18" s="85">
        <f t="shared" si="6"/>
        <v>0</v>
      </c>
      <c r="I18" s="50"/>
      <c r="J18" s="50"/>
      <c r="K18" s="50"/>
      <c r="L18" s="85">
        <f t="shared" si="7"/>
        <v>0</v>
      </c>
      <c r="M18" s="50"/>
      <c r="N18" s="50"/>
      <c r="O18" s="50"/>
      <c r="P18" s="50"/>
      <c r="Q18" s="85">
        <f t="shared" si="8"/>
        <v>5.65</v>
      </c>
      <c r="R18" s="50"/>
      <c r="S18" s="50">
        <v>5.65</v>
      </c>
      <c r="T18" s="50"/>
      <c r="U18" s="85">
        <f t="shared" si="9"/>
        <v>0</v>
      </c>
      <c r="V18" s="50"/>
      <c r="W18" s="50"/>
      <c r="X18" s="50"/>
      <c r="Y18" s="50"/>
      <c r="Z18" s="50"/>
      <c r="AA18" s="85">
        <f t="shared" si="10"/>
        <v>4.95</v>
      </c>
      <c r="AB18" s="50"/>
      <c r="AC18" s="50"/>
      <c r="AD18" s="50"/>
      <c r="AE18" s="50"/>
      <c r="AF18" s="50">
        <v>4.95</v>
      </c>
      <c r="AG18" s="85">
        <f t="shared" si="11"/>
        <v>690.75</v>
      </c>
      <c r="AH18" s="85">
        <f t="shared" si="12"/>
        <v>690.75</v>
      </c>
      <c r="AI18" s="50">
        <v>304.7</v>
      </c>
      <c r="AJ18" s="50">
        <v>23.23</v>
      </c>
      <c r="AK18" s="50"/>
      <c r="AL18" s="50"/>
      <c r="AM18" s="50">
        <v>42.66</v>
      </c>
      <c r="AN18" s="50">
        <v>11.84</v>
      </c>
      <c r="AO18" s="50">
        <v>52.94</v>
      </c>
      <c r="AP18" s="85">
        <f t="shared" si="13"/>
        <v>137.04</v>
      </c>
      <c r="AQ18" s="50"/>
      <c r="AR18" s="50">
        <v>46.6</v>
      </c>
      <c r="AS18" s="50"/>
      <c r="AT18" s="50"/>
      <c r="AU18" s="50">
        <v>90.44</v>
      </c>
      <c r="AV18" s="50"/>
      <c r="AW18" s="50">
        <v>5.15</v>
      </c>
      <c r="AX18" s="50">
        <v>109.09</v>
      </c>
      <c r="AY18" s="50"/>
      <c r="AZ18" s="50"/>
      <c r="BA18" s="50"/>
      <c r="BB18" s="50"/>
      <c r="BC18" s="50"/>
      <c r="BD18" s="50"/>
      <c r="BE18" s="50"/>
      <c r="BF18" s="50"/>
      <c r="BG18" s="50">
        <v>4.1</v>
      </c>
      <c r="BH18" s="50"/>
      <c r="BI18" s="50"/>
      <c r="BJ18" s="50"/>
      <c r="BK18" s="85">
        <f t="shared" si="14"/>
        <v>0</v>
      </c>
      <c r="BL18" s="50"/>
      <c r="BM18" s="50"/>
      <c r="BN18" s="50"/>
      <c r="BO18" s="50"/>
      <c r="BP18" s="50"/>
      <c r="BQ18" s="50"/>
      <c r="BR18" s="50"/>
      <c r="BS18" s="50"/>
      <c r="BT18" s="50"/>
      <c r="BU18" s="92">
        <v>0</v>
      </c>
    </row>
    <row r="19" ht="21" hidden="1" customHeight="1" spans="1:73">
      <c r="A19" s="40" t="s">
        <v>287</v>
      </c>
      <c r="B19" s="85">
        <f t="shared" si="15"/>
        <v>727.29</v>
      </c>
      <c r="C19" s="85">
        <f t="shared" si="16"/>
        <v>727.29</v>
      </c>
      <c r="D19" s="85">
        <f t="shared" si="4"/>
        <v>15.11</v>
      </c>
      <c r="E19" s="85">
        <f t="shared" si="5"/>
        <v>15.09</v>
      </c>
      <c r="F19" s="86"/>
      <c r="G19" s="86"/>
      <c r="H19" s="85">
        <f t="shared" si="6"/>
        <v>10.2</v>
      </c>
      <c r="I19" s="86"/>
      <c r="J19" s="93">
        <v>10.2</v>
      </c>
      <c r="K19" s="86"/>
      <c r="L19" s="85">
        <f t="shared" si="7"/>
        <v>0</v>
      </c>
      <c r="M19" s="86"/>
      <c r="N19" s="86"/>
      <c r="O19" s="86"/>
      <c r="P19" s="86"/>
      <c r="Q19" s="85">
        <f t="shared" si="8"/>
        <v>4.89</v>
      </c>
      <c r="R19" s="86"/>
      <c r="S19" s="87">
        <v>4.89</v>
      </c>
      <c r="T19" s="86"/>
      <c r="U19" s="85">
        <f t="shared" si="9"/>
        <v>0</v>
      </c>
      <c r="V19" s="86"/>
      <c r="W19" s="86"/>
      <c r="X19" s="86"/>
      <c r="Y19" s="86"/>
      <c r="Z19" s="86"/>
      <c r="AA19" s="85">
        <f t="shared" si="10"/>
        <v>0.02</v>
      </c>
      <c r="AB19" s="87">
        <v>0.02</v>
      </c>
      <c r="AC19" s="86"/>
      <c r="AD19" s="86"/>
      <c r="AE19" s="86"/>
      <c r="AF19" s="86"/>
      <c r="AG19" s="85">
        <f t="shared" si="11"/>
        <v>712.18</v>
      </c>
      <c r="AH19" s="85">
        <f t="shared" si="12"/>
        <v>712.18</v>
      </c>
      <c r="AI19" s="50">
        <v>307.77</v>
      </c>
      <c r="AJ19" s="50">
        <v>23.09</v>
      </c>
      <c r="AK19" s="87"/>
      <c r="AL19" s="87"/>
      <c r="AM19" s="89">
        <v>27.97</v>
      </c>
      <c r="AN19" s="50">
        <v>129.56</v>
      </c>
      <c r="AO19" s="50">
        <v>41.13</v>
      </c>
      <c r="AP19" s="85">
        <f t="shared" si="13"/>
        <v>73.73</v>
      </c>
      <c r="AQ19" s="86"/>
      <c r="AR19" s="50">
        <v>27.97</v>
      </c>
      <c r="AS19" s="87"/>
      <c r="AT19" s="87"/>
      <c r="AU19" s="50">
        <v>45.76</v>
      </c>
      <c r="AV19" s="87"/>
      <c r="AW19" s="50">
        <v>5.7</v>
      </c>
      <c r="AX19" s="50">
        <v>98.69</v>
      </c>
      <c r="AY19" s="86"/>
      <c r="AZ19" s="86"/>
      <c r="BA19" s="86"/>
      <c r="BB19" s="86"/>
      <c r="BC19" s="86"/>
      <c r="BD19" s="86"/>
      <c r="BE19" s="86"/>
      <c r="BF19" s="86"/>
      <c r="BG19" s="50">
        <v>4.07</v>
      </c>
      <c r="BH19" s="87"/>
      <c r="BI19" s="87">
        <v>0.47</v>
      </c>
      <c r="BJ19" s="86"/>
      <c r="BK19" s="85">
        <f t="shared" si="14"/>
        <v>0</v>
      </c>
      <c r="BL19" s="86"/>
      <c r="BM19" s="86"/>
      <c r="BN19" s="86"/>
      <c r="BO19" s="86"/>
      <c r="BP19" s="86"/>
      <c r="BQ19" s="86"/>
      <c r="BR19" s="86"/>
      <c r="BS19" s="86"/>
      <c r="BT19" s="86"/>
      <c r="BU19" s="90"/>
    </row>
    <row r="20" ht="21" hidden="1" customHeight="1" spans="1:73">
      <c r="A20" s="40" t="s">
        <v>288</v>
      </c>
      <c r="B20" s="85">
        <f t="shared" si="15"/>
        <v>700.58</v>
      </c>
      <c r="C20" s="85">
        <f t="shared" si="16"/>
        <v>700.58</v>
      </c>
      <c r="D20" s="85">
        <f t="shared" si="4"/>
        <v>2.61</v>
      </c>
      <c r="E20" s="85">
        <f t="shared" si="5"/>
        <v>2.61</v>
      </c>
      <c r="F20" s="86"/>
      <c r="G20" s="86"/>
      <c r="H20" s="85">
        <f t="shared" si="6"/>
        <v>0</v>
      </c>
      <c r="I20" s="86"/>
      <c r="J20" s="86"/>
      <c r="K20" s="86"/>
      <c r="L20" s="85">
        <f t="shared" si="7"/>
        <v>0</v>
      </c>
      <c r="M20" s="86"/>
      <c r="N20" s="86"/>
      <c r="O20" s="86"/>
      <c r="P20" s="86"/>
      <c r="Q20" s="85">
        <f t="shared" si="8"/>
        <v>2.61</v>
      </c>
      <c r="R20" s="86"/>
      <c r="S20" s="93"/>
      <c r="T20" s="93">
        <v>2.61</v>
      </c>
      <c r="U20" s="85">
        <f t="shared" si="9"/>
        <v>0</v>
      </c>
      <c r="V20" s="86"/>
      <c r="W20" s="86"/>
      <c r="X20" s="86"/>
      <c r="Y20" s="86"/>
      <c r="Z20" s="86"/>
      <c r="AA20" s="85">
        <f t="shared" si="10"/>
        <v>0</v>
      </c>
      <c r="AB20" s="86"/>
      <c r="AC20" s="86"/>
      <c r="AD20" s="86"/>
      <c r="AE20" s="86"/>
      <c r="AF20" s="86"/>
      <c r="AG20" s="85">
        <f t="shared" si="11"/>
        <v>697.97</v>
      </c>
      <c r="AH20" s="85">
        <f t="shared" si="12"/>
        <v>630.25</v>
      </c>
      <c r="AI20" s="93">
        <v>311.98</v>
      </c>
      <c r="AJ20" s="93">
        <v>23.8</v>
      </c>
      <c r="AK20" s="86"/>
      <c r="AL20" s="86"/>
      <c r="AM20" s="93">
        <v>71.94</v>
      </c>
      <c r="AN20" s="93">
        <v>52.23</v>
      </c>
      <c r="AO20" s="86"/>
      <c r="AP20" s="85">
        <f t="shared" si="13"/>
        <v>54.01</v>
      </c>
      <c r="AQ20" s="86"/>
      <c r="AR20" s="93">
        <v>13.46</v>
      </c>
      <c r="AS20" s="86"/>
      <c r="AT20" s="86"/>
      <c r="AU20" s="93">
        <v>40.55</v>
      </c>
      <c r="AV20" s="86"/>
      <c r="AW20" s="93">
        <v>7.35</v>
      </c>
      <c r="AX20" s="93">
        <v>103.44</v>
      </c>
      <c r="AY20" s="86"/>
      <c r="AZ20" s="86"/>
      <c r="BA20" s="86"/>
      <c r="BB20" s="86"/>
      <c r="BC20" s="86"/>
      <c r="BD20" s="86"/>
      <c r="BE20" s="86"/>
      <c r="BF20" s="86"/>
      <c r="BG20" s="93">
        <v>4.2</v>
      </c>
      <c r="BH20" s="86"/>
      <c r="BI20" s="93">
        <v>1.3</v>
      </c>
      <c r="BJ20" s="93">
        <v>67.72</v>
      </c>
      <c r="BK20" s="85">
        <f t="shared" si="14"/>
        <v>0</v>
      </c>
      <c r="BL20" s="86"/>
      <c r="BM20" s="86"/>
      <c r="BN20" s="86"/>
      <c r="BO20" s="86"/>
      <c r="BP20" s="86"/>
      <c r="BQ20" s="86"/>
      <c r="BR20" s="86"/>
      <c r="BS20" s="93"/>
      <c r="BT20" s="86"/>
      <c r="BU20" s="90"/>
    </row>
    <row r="21" ht="21" hidden="1" customHeight="1" spans="1:73">
      <c r="A21" s="40" t="s">
        <v>289</v>
      </c>
      <c r="B21" s="85">
        <f t="shared" si="15"/>
        <v>624.09</v>
      </c>
      <c r="C21" s="85">
        <f t="shared" si="16"/>
        <v>624.09</v>
      </c>
      <c r="D21" s="85">
        <f t="shared" si="4"/>
        <v>8.5</v>
      </c>
      <c r="E21" s="85">
        <f t="shared" si="5"/>
        <v>8.49</v>
      </c>
      <c r="F21" s="87"/>
      <c r="G21" s="87"/>
      <c r="H21" s="85">
        <f t="shared" si="6"/>
        <v>5.9</v>
      </c>
      <c r="I21" s="87"/>
      <c r="J21" s="87">
        <v>5.9</v>
      </c>
      <c r="K21" s="87"/>
      <c r="L21" s="85">
        <f t="shared" si="7"/>
        <v>0</v>
      </c>
      <c r="M21" s="87"/>
      <c r="N21" s="87"/>
      <c r="O21" s="87"/>
      <c r="P21" s="87"/>
      <c r="Q21" s="85">
        <f t="shared" si="8"/>
        <v>2.59</v>
      </c>
      <c r="R21" s="87"/>
      <c r="S21" s="87">
        <v>2.59</v>
      </c>
      <c r="T21" s="87"/>
      <c r="U21" s="85">
        <f t="shared" si="9"/>
        <v>0</v>
      </c>
      <c r="V21" s="87"/>
      <c r="W21" s="87"/>
      <c r="X21" s="87"/>
      <c r="Y21" s="87"/>
      <c r="Z21" s="87"/>
      <c r="AA21" s="85">
        <f t="shared" si="10"/>
        <v>0.01</v>
      </c>
      <c r="AB21" s="87">
        <v>0.01</v>
      </c>
      <c r="AC21" s="87"/>
      <c r="AD21" s="87"/>
      <c r="AE21" s="87"/>
      <c r="AF21" s="87"/>
      <c r="AG21" s="85">
        <f t="shared" si="11"/>
        <v>615.59</v>
      </c>
      <c r="AH21" s="85">
        <f t="shared" si="12"/>
        <v>598.42</v>
      </c>
      <c r="AI21" s="87">
        <v>274.06</v>
      </c>
      <c r="AJ21" s="87">
        <v>21.68</v>
      </c>
      <c r="AK21" s="87"/>
      <c r="AL21" s="87"/>
      <c r="AM21" s="87">
        <v>29.28</v>
      </c>
      <c r="AN21" s="87">
        <v>157.46</v>
      </c>
      <c r="AO21" s="87">
        <v>43.01</v>
      </c>
      <c r="AP21" s="85">
        <f t="shared" si="13"/>
        <v>54.41</v>
      </c>
      <c r="AQ21" s="87"/>
      <c r="AR21" s="87">
        <v>29.28</v>
      </c>
      <c r="AS21" s="87"/>
      <c r="AT21" s="87"/>
      <c r="AU21" s="87">
        <v>25.13</v>
      </c>
      <c r="AV21" s="87"/>
      <c r="AW21" s="87">
        <v>5</v>
      </c>
      <c r="AX21" s="87"/>
      <c r="AY21" s="87"/>
      <c r="AZ21" s="87"/>
      <c r="BA21" s="87"/>
      <c r="BB21" s="87"/>
      <c r="BC21" s="87"/>
      <c r="BD21" s="87"/>
      <c r="BE21" s="87"/>
      <c r="BF21" s="87"/>
      <c r="BG21" s="87">
        <v>3.82</v>
      </c>
      <c r="BH21" s="87"/>
      <c r="BI21" s="87">
        <v>9.7</v>
      </c>
      <c r="BJ21" s="87">
        <v>17.17</v>
      </c>
      <c r="BK21" s="85">
        <f t="shared" si="14"/>
        <v>0</v>
      </c>
      <c r="BL21" s="87"/>
      <c r="BM21" s="87"/>
      <c r="BN21" s="87"/>
      <c r="BO21" s="87"/>
      <c r="BP21" s="87"/>
      <c r="BQ21" s="87"/>
      <c r="BR21" s="87"/>
      <c r="BS21" s="87"/>
      <c r="BT21" s="87"/>
      <c r="BU21" s="88"/>
    </row>
    <row r="22" ht="21" hidden="1" customHeight="1" spans="1:73">
      <c r="A22" s="40" t="s">
        <v>290</v>
      </c>
      <c r="B22" s="85">
        <f t="shared" si="15"/>
        <v>520.14</v>
      </c>
      <c r="C22" s="85">
        <f t="shared" si="16"/>
        <v>520.14</v>
      </c>
      <c r="D22" s="85">
        <f t="shared" si="4"/>
        <v>0.94</v>
      </c>
      <c r="E22" s="85">
        <f t="shared" si="5"/>
        <v>0.53</v>
      </c>
      <c r="F22" s="86"/>
      <c r="G22" s="86"/>
      <c r="H22" s="85">
        <f t="shared" si="6"/>
        <v>0</v>
      </c>
      <c r="I22" s="86"/>
      <c r="J22" s="86"/>
      <c r="K22" s="86"/>
      <c r="L22" s="85">
        <f t="shared" si="7"/>
        <v>0</v>
      </c>
      <c r="M22" s="86"/>
      <c r="N22" s="86"/>
      <c r="O22" s="86"/>
      <c r="P22" s="86"/>
      <c r="Q22" s="85">
        <f t="shared" si="8"/>
        <v>0.53</v>
      </c>
      <c r="R22" s="86"/>
      <c r="S22" s="93">
        <v>0.53</v>
      </c>
      <c r="T22" s="86"/>
      <c r="U22" s="85">
        <f t="shared" si="9"/>
        <v>0</v>
      </c>
      <c r="V22" s="86"/>
      <c r="W22" s="86"/>
      <c r="X22" s="86"/>
      <c r="Y22" s="86"/>
      <c r="Z22" s="86"/>
      <c r="AA22" s="85">
        <f t="shared" si="10"/>
        <v>0.41</v>
      </c>
      <c r="AB22" s="87">
        <v>0.12</v>
      </c>
      <c r="AC22" s="87"/>
      <c r="AD22" s="87"/>
      <c r="AE22" s="87"/>
      <c r="AF22" s="87">
        <v>0.29</v>
      </c>
      <c r="AG22" s="85">
        <f t="shared" si="11"/>
        <v>519.2</v>
      </c>
      <c r="AH22" s="85">
        <f t="shared" si="12"/>
        <v>519.2</v>
      </c>
      <c r="AI22" s="87">
        <v>380.1</v>
      </c>
      <c r="AJ22" s="87">
        <v>28.9</v>
      </c>
      <c r="AK22" s="87"/>
      <c r="AL22" s="87"/>
      <c r="AM22" s="87">
        <v>29.86</v>
      </c>
      <c r="AN22" s="87"/>
      <c r="AO22" s="87">
        <v>45.78</v>
      </c>
      <c r="AP22" s="85">
        <f t="shared" si="13"/>
        <v>20.71</v>
      </c>
      <c r="AQ22" s="86"/>
      <c r="AR22" s="86"/>
      <c r="AS22" s="86"/>
      <c r="AT22" s="86"/>
      <c r="AU22" s="93">
        <v>20.71</v>
      </c>
      <c r="AV22" s="86"/>
      <c r="AW22" s="87">
        <v>6.95</v>
      </c>
      <c r="AX22" s="87"/>
      <c r="AY22" s="87"/>
      <c r="AZ22" s="87"/>
      <c r="BA22" s="87"/>
      <c r="BB22" s="87"/>
      <c r="BC22" s="87"/>
      <c r="BD22" s="87"/>
      <c r="BE22" s="87"/>
      <c r="BF22" s="87"/>
      <c r="BG22" s="87">
        <v>5.1</v>
      </c>
      <c r="BH22" s="87">
        <v>1.8</v>
      </c>
      <c r="BI22" s="86"/>
      <c r="BJ22" s="86"/>
      <c r="BK22" s="85">
        <f t="shared" si="14"/>
        <v>0</v>
      </c>
      <c r="BL22" s="86"/>
      <c r="BM22" s="86"/>
      <c r="BN22" s="86"/>
      <c r="BO22" s="86"/>
      <c r="BP22" s="86"/>
      <c r="BQ22" s="86"/>
      <c r="BR22" s="86"/>
      <c r="BS22" s="86"/>
      <c r="BT22" s="86"/>
      <c r="BU22" s="90"/>
    </row>
    <row r="23" ht="21" hidden="1" customHeight="1" spans="1:73">
      <c r="A23" s="53" t="s">
        <v>291</v>
      </c>
      <c r="B23" s="85">
        <f t="shared" si="15"/>
        <v>461.43</v>
      </c>
      <c r="C23" s="85">
        <f t="shared" si="16"/>
        <v>461.43</v>
      </c>
      <c r="D23" s="85">
        <f t="shared" si="4"/>
        <v>1.24</v>
      </c>
      <c r="E23" s="85">
        <f t="shared" si="5"/>
        <v>1.23</v>
      </c>
      <c r="F23" s="87"/>
      <c r="G23" s="87"/>
      <c r="H23" s="85">
        <f t="shared" si="6"/>
        <v>0</v>
      </c>
      <c r="I23" s="87"/>
      <c r="J23" s="87"/>
      <c r="K23" s="87"/>
      <c r="L23" s="85">
        <f t="shared" si="7"/>
        <v>0</v>
      </c>
      <c r="M23" s="87"/>
      <c r="N23" s="87"/>
      <c r="O23" s="87"/>
      <c r="P23" s="87"/>
      <c r="Q23" s="85">
        <f t="shared" si="8"/>
        <v>1.23</v>
      </c>
      <c r="R23" s="87"/>
      <c r="S23" s="87">
        <v>1.23</v>
      </c>
      <c r="T23" s="87"/>
      <c r="U23" s="85">
        <f t="shared" si="9"/>
        <v>0</v>
      </c>
      <c r="V23" s="87"/>
      <c r="W23" s="87"/>
      <c r="X23" s="87"/>
      <c r="Y23" s="87"/>
      <c r="Z23" s="87"/>
      <c r="AA23" s="85">
        <f t="shared" si="10"/>
        <v>0.01</v>
      </c>
      <c r="AB23" s="87">
        <v>0.01</v>
      </c>
      <c r="AC23" s="87"/>
      <c r="AD23" s="87"/>
      <c r="AE23" s="87"/>
      <c r="AF23" s="87"/>
      <c r="AG23" s="85">
        <f t="shared" si="11"/>
        <v>460.19</v>
      </c>
      <c r="AH23" s="85">
        <f t="shared" si="12"/>
        <v>460.19</v>
      </c>
      <c r="AI23" s="87">
        <v>372.26</v>
      </c>
      <c r="AJ23" s="87">
        <v>27.2</v>
      </c>
      <c r="AK23" s="87"/>
      <c r="AL23" s="87"/>
      <c r="AM23" s="87">
        <v>15.32</v>
      </c>
      <c r="AN23" s="87"/>
      <c r="AO23" s="87">
        <v>24</v>
      </c>
      <c r="AP23" s="85">
        <f t="shared" si="13"/>
        <v>12.01</v>
      </c>
      <c r="AQ23" s="87"/>
      <c r="AR23" s="87"/>
      <c r="AS23" s="87"/>
      <c r="AT23" s="87"/>
      <c r="AU23" s="87">
        <v>12.01</v>
      </c>
      <c r="AV23" s="87"/>
      <c r="AW23" s="87">
        <v>2.8</v>
      </c>
      <c r="AX23" s="87"/>
      <c r="AY23" s="87"/>
      <c r="AZ23" s="87"/>
      <c r="BA23" s="87"/>
      <c r="BB23" s="87"/>
      <c r="BC23" s="87"/>
      <c r="BD23" s="87"/>
      <c r="BE23" s="87"/>
      <c r="BF23" s="87"/>
      <c r="BG23" s="87">
        <v>4.8</v>
      </c>
      <c r="BH23" s="87">
        <v>1.8</v>
      </c>
      <c r="BI23" s="87"/>
      <c r="BJ23" s="87"/>
      <c r="BK23" s="85">
        <f t="shared" si="14"/>
        <v>0</v>
      </c>
      <c r="BL23" s="87"/>
      <c r="BM23" s="87"/>
      <c r="BN23" s="87"/>
      <c r="BO23" s="87"/>
      <c r="BP23" s="87"/>
      <c r="BQ23" s="87"/>
      <c r="BR23" s="87"/>
      <c r="BS23" s="87"/>
      <c r="BT23" s="87"/>
      <c r="BU23" s="88"/>
    </row>
    <row r="24" ht="21" customHeight="1" spans="1:73">
      <c r="A24" s="40" t="s">
        <v>292</v>
      </c>
      <c r="B24" s="85">
        <f t="shared" si="15"/>
        <v>500.13</v>
      </c>
      <c r="C24" s="85">
        <f t="shared" si="16"/>
        <v>500.13</v>
      </c>
      <c r="D24" s="85">
        <f t="shared" si="4"/>
        <v>2.93</v>
      </c>
      <c r="E24" s="85">
        <f t="shared" si="5"/>
        <v>1.09</v>
      </c>
      <c r="F24" s="86"/>
      <c r="G24" s="86"/>
      <c r="H24" s="85">
        <f t="shared" si="6"/>
        <v>0</v>
      </c>
      <c r="I24" s="86"/>
      <c r="J24" s="86"/>
      <c r="K24" s="86"/>
      <c r="L24" s="85">
        <f t="shared" si="7"/>
        <v>0</v>
      </c>
      <c r="M24" s="86"/>
      <c r="N24" s="86"/>
      <c r="O24" s="86"/>
      <c r="P24" s="86"/>
      <c r="Q24" s="85">
        <f t="shared" si="8"/>
        <v>1.09</v>
      </c>
      <c r="R24" s="86"/>
      <c r="S24" s="93">
        <v>1.09</v>
      </c>
      <c r="T24" s="86"/>
      <c r="U24" s="85">
        <f t="shared" si="9"/>
        <v>0</v>
      </c>
      <c r="V24" s="86"/>
      <c r="W24" s="86"/>
      <c r="X24" s="86"/>
      <c r="Y24" s="86"/>
      <c r="Z24" s="86"/>
      <c r="AA24" s="85">
        <f t="shared" si="10"/>
        <v>1.84</v>
      </c>
      <c r="AB24" s="86"/>
      <c r="AC24" s="86"/>
      <c r="AD24" s="86"/>
      <c r="AE24" s="86"/>
      <c r="AF24" s="86">
        <v>1.84</v>
      </c>
      <c r="AG24" s="85">
        <f t="shared" si="11"/>
        <v>497.2</v>
      </c>
      <c r="AH24" s="85">
        <f t="shared" si="12"/>
        <v>497.2</v>
      </c>
      <c r="AI24" s="93">
        <v>315.91</v>
      </c>
      <c r="AJ24" s="93">
        <v>28.9</v>
      </c>
      <c r="AK24" s="86"/>
      <c r="AL24" s="86"/>
      <c r="AM24" s="93">
        <v>46.78</v>
      </c>
      <c r="AN24" s="86"/>
      <c r="AO24" s="93">
        <v>71.18</v>
      </c>
      <c r="AP24" s="85">
        <f t="shared" si="13"/>
        <v>23.58</v>
      </c>
      <c r="AQ24" s="86"/>
      <c r="AR24" s="86"/>
      <c r="AS24" s="86"/>
      <c r="AT24" s="86"/>
      <c r="AU24" s="93">
        <v>23.58</v>
      </c>
      <c r="AV24" s="86"/>
      <c r="AW24" s="93">
        <v>3.95</v>
      </c>
      <c r="AX24" s="86"/>
      <c r="AY24" s="86"/>
      <c r="AZ24" s="86"/>
      <c r="BA24" s="86"/>
      <c r="BB24" s="86"/>
      <c r="BC24" s="86"/>
      <c r="BD24" s="86"/>
      <c r="BE24" s="86"/>
      <c r="BF24" s="86"/>
      <c r="BG24" s="93">
        <v>5.1</v>
      </c>
      <c r="BH24" s="93">
        <v>1.8</v>
      </c>
      <c r="BI24" s="86"/>
      <c r="BJ24" s="86"/>
      <c r="BK24" s="85">
        <f t="shared" si="14"/>
        <v>0</v>
      </c>
      <c r="BL24" s="86"/>
      <c r="BM24" s="86"/>
      <c r="BN24" s="86"/>
      <c r="BO24" s="86"/>
      <c r="BP24" s="86"/>
      <c r="BQ24" s="86"/>
      <c r="BR24" s="86"/>
      <c r="BS24" s="86"/>
      <c r="BT24" s="86"/>
      <c r="BU24" s="94"/>
    </row>
    <row r="25" ht="21" hidden="1" customHeight="1" spans="1:73">
      <c r="A25" s="40" t="s">
        <v>293</v>
      </c>
      <c r="B25" s="85">
        <f t="shared" si="15"/>
        <v>526.78</v>
      </c>
      <c r="C25" s="85">
        <f t="shared" si="16"/>
        <v>526.78</v>
      </c>
      <c r="D25" s="85">
        <f t="shared" si="4"/>
        <v>13.06</v>
      </c>
      <c r="E25" s="85">
        <f t="shared" si="5"/>
        <v>1.89</v>
      </c>
      <c r="F25" s="87"/>
      <c r="G25" s="87"/>
      <c r="H25" s="85">
        <f t="shared" si="6"/>
        <v>0</v>
      </c>
      <c r="I25" s="87"/>
      <c r="J25" s="87"/>
      <c r="K25" s="87"/>
      <c r="L25" s="85">
        <f t="shared" si="7"/>
        <v>0</v>
      </c>
      <c r="M25" s="87"/>
      <c r="N25" s="87"/>
      <c r="O25" s="87"/>
      <c r="P25" s="87"/>
      <c r="Q25" s="85">
        <f t="shared" si="8"/>
        <v>1.89</v>
      </c>
      <c r="R25" s="87"/>
      <c r="S25" s="87">
        <v>1.89</v>
      </c>
      <c r="T25" s="87"/>
      <c r="U25" s="85">
        <f t="shared" si="9"/>
        <v>0</v>
      </c>
      <c r="V25" s="87"/>
      <c r="W25" s="87"/>
      <c r="X25" s="87"/>
      <c r="Y25" s="87"/>
      <c r="Z25" s="87"/>
      <c r="AA25" s="85">
        <f t="shared" si="10"/>
        <v>11.17</v>
      </c>
      <c r="AB25" s="87">
        <v>0.01</v>
      </c>
      <c r="AC25" s="87"/>
      <c r="AD25" s="87"/>
      <c r="AE25" s="87"/>
      <c r="AF25" s="87">
        <v>11.16</v>
      </c>
      <c r="AG25" s="85">
        <f t="shared" si="11"/>
        <v>513.72</v>
      </c>
      <c r="AH25" s="85">
        <f t="shared" si="12"/>
        <v>513.72</v>
      </c>
      <c r="AI25" s="87">
        <v>350.13</v>
      </c>
      <c r="AJ25" s="87">
        <v>28.9</v>
      </c>
      <c r="AK25" s="87"/>
      <c r="AL25" s="87"/>
      <c r="AM25" s="87">
        <v>39.7</v>
      </c>
      <c r="AN25" s="87"/>
      <c r="AO25" s="87">
        <v>60.54</v>
      </c>
      <c r="AP25" s="85">
        <f t="shared" si="13"/>
        <v>22.6</v>
      </c>
      <c r="AQ25" s="87"/>
      <c r="AR25" s="87"/>
      <c r="AS25" s="87"/>
      <c r="AT25" s="87"/>
      <c r="AU25" s="87">
        <v>22.6</v>
      </c>
      <c r="AV25" s="87"/>
      <c r="AW25" s="87">
        <v>4.95</v>
      </c>
      <c r="AX25" s="87"/>
      <c r="AY25" s="87"/>
      <c r="AZ25" s="87"/>
      <c r="BA25" s="87"/>
      <c r="BB25" s="87"/>
      <c r="BC25" s="87"/>
      <c r="BD25" s="87"/>
      <c r="BE25" s="87"/>
      <c r="BF25" s="87"/>
      <c r="BG25" s="87">
        <v>5.1</v>
      </c>
      <c r="BH25" s="87">
        <v>1.8</v>
      </c>
      <c r="BI25" s="87"/>
      <c r="BJ25" s="87"/>
      <c r="BK25" s="85">
        <f t="shared" si="14"/>
        <v>0</v>
      </c>
      <c r="BL25" s="87"/>
      <c r="BM25" s="87"/>
      <c r="BN25" s="87"/>
      <c r="BO25" s="87"/>
      <c r="BP25" s="87"/>
      <c r="BQ25" s="87"/>
      <c r="BR25" s="87"/>
      <c r="BS25" s="87"/>
      <c r="BT25" s="87"/>
      <c r="BU25" s="88"/>
    </row>
    <row r="26" ht="21" hidden="1" customHeight="1" spans="1:73">
      <c r="A26" s="40" t="s">
        <v>294</v>
      </c>
      <c r="B26" s="85">
        <f t="shared" si="15"/>
        <v>524.16</v>
      </c>
      <c r="C26" s="85">
        <f t="shared" si="16"/>
        <v>524.16</v>
      </c>
      <c r="D26" s="85">
        <f t="shared" si="4"/>
        <v>2.07</v>
      </c>
      <c r="E26" s="85">
        <f t="shared" si="5"/>
        <v>2.07</v>
      </c>
      <c r="F26" s="86"/>
      <c r="G26" s="86"/>
      <c r="H26" s="85">
        <f t="shared" si="6"/>
        <v>0</v>
      </c>
      <c r="I26" s="86"/>
      <c r="J26" s="86"/>
      <c r="K26" s="86"/>
      <c r="L26" s="85">
        <f t="shared" si="7"/>
        <v>0</v>
      </c>
      <c r="M26" s="86"/>
      <c r="N26" s="86"/>
      <c r="O26" s="86"/>
      <c r="P26" s="86"/>
      <c r="Q26" s="85">
        <f t="shared" si="8"/>
        <v>2.07</v>
      </c>
      <c r="R26" s="86"/>
      <c r="S26" s="50">
        <v>2.07</v>
      </c>
      <c r="T26" s="86"/>
      <c r="U26" s="85">
        <f t="shared" si="9"/>
        <v>0</v>
      </c>
      <c r="V26" s="86"/>
      <c r="W26" s="86"/>
      <c r="X26" s="86"/>
      <c r="Y26" s="86"/>
      <c r="Z26" s="86"/>
      <c r="AA26" s="85">
        <f t="shared" si="10"/>
        <v>0</v>
      </c>
      <c r="AB26" s="86"/>
      <c r="AC26" s="86"/>
      <c r="AD26" s="86"/>
      <c r="AE26" s="86"/>
      <c r="AF26" s="86"/>
      <c r="AG26" s="85">
        <f t="shared" si="11"/>
        <v>522.09</v>
      </c>
      <c r="AH26" s="85">
        <f t="shared" si="12"/>
        <v>522.09</v>
      </c>
      <c r="AI26" s="50">
        <v>381.47</v>
      </c>
      <c r="AJ26" s="50">
        <v>32.3</v>
      </c>
      <c r="AK26" s="87"/>
      <c r="AL26" s="87"/>
      <c r="AM26" s="89">
        <v>28.72</v>
      </c>
      <c r="AN26" s="87"/>
      <c r="AO26" s="50">
        <v>44.08</v>
      </c>
      <c r="AP26" s="85">
        <f t="shared" si="13"/>
        <v>25.37</v>
      </c>
      <c r="AQ26" s="86"/>
      <c r="AR26" s="86"/>
      <c r="AS26" s="86"/>
      <c r="AT26" s="86"/>
      <c r="AU26" s="50">
        <v>25.37</v>
      </c>
      <c r="AV26" s="87"/>
      <c r="AW26" s="50">
        <v>3.55</v>
      </c>
      <c r="AX26" s="86"/>
      <c r="AY26" s="86"/>
      <c r="AZ26" s="86"/>
      <c r="BA26" s="86"/>
      <c r="BB26" s="86"/>
      <c r="BC26" s="86"/>
      <c r="BD26" s="86"/>
      <c r="BE26" s="86"/>
      <c r="BF26" s="86"/>
      <c r="BG26" s="50">
        <v>5.7</v>
      </c>
      <c r="BH26" s="50">
        <v>0.9</v>
      </c>
      <c r="BI26" s="86"/>
      <c r="BJ26" s="86"/>
      <c r="BK26" s="85">
        <f t="shared" si="14"/>
        <v>0</v>
      </c>
      <c r="BL26" s="86"/>
      <c r="BM26" s="86"/>
      <c r="BN26" s="86"/>
      <c r="BO26" s="86"/>
      <c r="BP26" s="86"/>
      <c r="BQ26" s="86"/>
      <c r="BR26" s="86"/>
      <c r="BS26" s="86"/>
      <c r="BT26" s="86"/>
      <c r="BU26" s="90"/>
    </row>
    <row r="27" ht="21" hidden="1" customHeight="1" spans="1:73">
      <c r="A27" s="40" t="s">
        <v>295</v>
      </c>
      <c r="B27" s="85">
        <f t="shared" si="15"/>
        <v>589.56</v>
      </c>
      <c r="C27" s="85">
        <f t="shared" si="16"/>
        <v>589.56</v>
      </c>
      <c r="D27" s="85">
        <f t="shared" si="4"/>
        <v>2.68</v>
      </c>
      <c r="E27" s="85">
        <f t="shared" si="5"/>
        <v>2.24</v>
      </c>
      <c r="F27" s="86"/>
      <c r="G27" s="86"/>
      <c r="H27" s="85">
        <f t="shared" si="6"/>
        <v>0</v>
      </c>
      <c r="I27" s="86"/>
      <c r="J27" s="86"/>
      <c r="K27" s="86"/>
      <c r="L27" s="85">
        <f t="shared" si="7"/>
        <v>0</v>
      </c>
      <c r="M27" s="86"/>
      <c r="N27" s="86"/>
      <c r="O27" s="86"/>
      <c r="P27" s="86"/>
      <c r="Q27" s="85">
        <f t="shared" si="8"/>
        <v>2.24</v>
      </c>
      <c r="R27" s="86"/>
      <c r="S27" s="86"/>
      <c r="T27" s="87">
        <v>2.24</v>
      </c>
      <c r="U27" s="85">
        <f t="shared" si="9"/>
        <v>0</v>
      </c>
      <c r="V27" s="86"/>
      <c r="W27" s="86"/>
      <c r="X27" s="86"/>
      <c r="Y27" s="86"/>
      <c r="Z27" s="86"/>
      <c r="AA27" s="85">
        <f t="shared" si="10"/>
        <v>0.44</v>
      </c>
      <c r="AB27" s="87">
        <v>0.02</v>
      </c>
      <c r="AC27" s="87"/>
      <c r="AD27" s="87"/>
      <c r="AE27" s="87"/>
      <c r="AF27" s="87">
        <v>0.42</v>
      </c>
      <c r="AG27" s="85">
        <f t="shared" si="11"/>
        <v>586.88</v>
      </c>
      <c r="AH27" s="85">
        <f t="shared" si="12"/>
        <v>586.88</v>
      </c>
      <c r="AI27" s="87">
        <v>372.26</v>
      </c>
      <c r="AJ27" s="87">
        <v>32.3</v>
      </c>
      <c r="AK27" s="87"/>
      <c r="AL27" s="87"/>
      <c r="AM27" s="87">
        <v>54.07</v>
      </c>
      <c r="AN27" s="87"/>
      <c r="AO27" s="87">
        <v>82.11</v>
      </c>
      <c r="AP27" s="85">
        <f t="shared" si="13"/>
        <v>30.69</v>
      </c>
      <c r="AQ27" s="86"/>
      <c r="AR27" s="86"/>
      <c r="AS27" s="86"/>
      <c r="AT27" s="86"/>
      <c r="AU27" s="93">
        <v>30.69</v>
      </c>
      <c r="AV27" s="86"/>
      <c r="AW27" s="87">
        <v>7.05</v>
      </c>
      <c r="AX27" s="87"/>
      <c r="AY27" s="87"/>
      <c r="AZ27" s="87"/>
      <c r="BA27" s="87"/>
      <c r="BB27" s="87"/>
      <c r="BC27" s="87"/>
      <c r="BD27" s="87"/>
      <c r="BE27" s="87"/>
      <c r="BF27" s="87"/>
      <c r="BG27" s="87">
        <v>5.7</v>
      </c>
      <c r="BH27" s="87">
        <v>2.7</v>
      </c>
      <c r="BI27" s="86"/>
      <c r="BJ27" s="86"/>
      <c r="BK27" s="85">
        <f t="shared" si="14"/>
        <v>0</v>
      </c>
      <c r="BL27" s="86"/>
      <c r="BM27" s="86"/>
      <c r="BN27" s="86"/>
      <c r="BO27" s="86"/>
      <c r="BP27" s="86"/>
      <c r="BQ27" s="86"/>
      <c r="BR27" s="86"/>
      <c r="BS27" s="86"/>
      <c r="BT27" s="86"/>
      <c r="BU27" s="90"/>
    </row>
    <row r="28" s="3" customFormat="1" ht="21" hidden="1" customHeight="1" spans="1:73">
      <c r="A28" s="40" t="s">
        <v>296</v>
      </c>
      <c r="B28" s="85">
        <f t="shared" si="15"/>
        <v>661.4</v>
      </c>
      <c r="C28" s="85">
        <f t="shared" si="16"/>
        <v>661.4</v>
      </c>
      <c r="D28" s="85">
        <f t="shared" si="4"/>
        <v>23.04</v>
      </c>
      <c r="E28" s="85">
        <f t="shared" si="5"/>
        <v>3.1</v>
      </c>
      <c r="F28" s="86"/>
      <c r="G28" s="86"/>
      <c r="H28" s="85">
        <f t="shared" si="6"/>
        <v>0</v>
      </c>
      <c r="I28" s="86"/>
      <c r="J28" s="86"/>
      <c r="K28" s="86"/>
      <c r="L28" s="85">
        <f t="shared" si="7"/>
        <v>0</v>
      </c>
      <c r="M28" s="86"/>
      <c r="N28" s="86"/>
      <c r="O28" s="86"/>
      <c r="P28" s="86"/>
      <c r="Q28" s="85">
        <f t="shared" si="8"/>
        <v>3.1</v>
      </c>
      <c r="R28" s="86"/>
      <c r="S28" s="87">
        <v>3.1</v>
      </c>
      <c r="T28" s="86"/>
      <c r="U28" s="85">
        <f t="shared" si="9"/>
        <v>0</v>
      </c>
      <c r="V28" s="86"/>
      <c r="W28" s="86"/>
      <c r="X28" s="86"/>
      <c r="Y28" s="86"/>
      <c r="Z28" s="86"/>
      <c r="AA28" s="85">
        <f t="shared" si="10"/>
        <v>19.94</v>
      </c>
      <c r="AB28" s="87">
        <v>0.02</v>
      </c>
      <c r="AC28" s="86"/>
      <c r="AD28" s="86"/>
      <c r="AE28" s="86"/>
      <c r="AF28" s="87">
        <v>19.92</v>
      </c>
      <c r="AG28" s="85">
        <f t="shared" si="11"/>
        <v>638.36</v>
      </c>
      <c r="AH28" s="85">
        <f t="shared" si="12"/>
        <v>638.06</v>
      </c>
      <c r="AI28" s="87">
        <v>403.65</v>
      </c>
      <c r="AJ28" s="87">
        <v>35.7</v>
      </c>
      <c r="AK28" s="87">
        <v>0</v>
      </c>
      <c r="AL28" s="87">
        <v>0</v>
      </c>
      <c r="AM28" s="87">
        <v>50.54</v>
      </c>
      <c r="AN28" s="87">
        <v>10.3</v>
      </c>
      <c r="AO28" s="87">
        <v>90.2</v>
      </c>
      <c r="AP28" s="85">
        <f t="shared" si="13"/>
        <v>30.32</v>
      </c>
      <c r="AQ28" s="87">
        <v>0</v>
      </c>
      <c r="AR28" s="87">
        <v>0</v>
      </c>
      <c r="AS28" s="87">
        <v>0</v>
      </c>
      <c r="AT28" s="87">
        <v>0</v>
      </c>
      <c r="AU28" s="87">
        <v>30.32</v>
      </c>
      <c r="AV28" s="87">
        <v>0</v>
      </c>
      <c r="AW28" s="87">
        <v>9.25</v>
      </c>
      <c r="AX28" s="87">
        <v>0</v>
      </c>
      <c r="AY28" s="87">
        <v>0</v>
      </c>
      <c r="AZ28" s="87">
        <v>0</v>
      </c>
      <c r="BA28" s="87">
        <v>0</v>
      </c>
      <c r="BB28" s="87">
        <v>0</v>
      </c>
      <c r="BC28" s="87">
        <v>0</v>
      </c>
      <c r="BD28" s="87">
        <v>0</v>
      </c>
      <c r="BE28" s="87">
        <v>0</v>
      </c>
      <c r="BF28" s="87">
        <v>0</v>
      </c>
      <c r="BG28" s="87">
        <v>6.3</v>
      </c>
      <c r="BH28" s="87">
        <v>1.8</v>
      </c>
      <c r="BI28" s="87">
        <v>0</v>
      </c>
      <c r="BJ28" s="87">
        <v>0.3</v>
      </c>
      <c r="BK28" s="85">
        <f t="shared" si="14"/>
        <v>0</v>
      </c>
      <c r="BL28" s="86"/>
      <c r="BM28" s="86"/>
      <c r="BN28" s="86"/>
      <c r="BO28" s="86"/>
      <c r="BP28" s="86"/>
      <c r="BQ28" s="86"/>
      <c r="BR28" s="86"/>
      <c r="BS28" s="86"/>
      <c r="BT28" s="86"/>
      <c r="BU28" s="90"/>
    </row>
    <row r="29" ht="21" hidden="1" customHeight="1" spans="1:73">
      <c r="A29" s="31"/>
      <c r="B29" s="85">
        <f t="shared" si="15"/>
        <v>0</v>
      </c>
      <c r="C29" s="85">
        <f t="shared" si="16"/>
        <v>0</v>
      </c>
      <c r="D29" s="85">
        <f t="shared" si="4"/>
        <v>0</v>
      </c>
      <c r="E29" s="85">
        <f t="shared" si="5"/>
        <v>0</v>
      </c>
      <c r="F29" s="86"/>
      <c r="G29" s="86"/>
      <c r="H29" s="85">
        <f t="shared" si="6"/>
        <v>0</v>
      </c>
      <c r="I29" s="86"/>
      <c r="J29" s="86"/>
      <c r="K29" s="86"/>
      <c r="L29" s="85">
        <f t="shared" si="7"/>
        <v>0</v>
      </c>
      <c r="M29" s="86"/>
      <c r="N29" s="86"/>
      <c r="O29" s="86"/>
      <c r="P29" s="86"/>
      <c r="Q29" s="85">
        <f t="shared" si="8"/>
        <v>0</v>
      </c>
      <c r="R29" s="86"/>
      <c r="S29" s="86"/>
      <c r="T29" s="86"/>
      <c r="U29" s="85">
        <f t="shared" si="9"/>
        <v>0</v>
      </c>
      <c r="V29" s="86"/>
      <c r="W29" s="86"/>
      <c r="X29" s="86"/>
      <c r="Y29" s="86"/>
      <c r="Z29" s="86"/>
      <c r="AA29" s="85">
        <f t="shared" si="10"/>
        <v>0</v>
      </c>
      <c r="AB29" s="86"/>
      <c r="AC29" s="86"/>
      <c r="AD29" s="86"/>
      <c r="AE29" s="86"/>
      <c r="AF29" s="86"/>
      <c r="AG29" s="85">
        <f t="shared" si="11"/>
        <v>0</v>
      </c>
      <c r="AH29" s="85">
        <f t="shared" si="12"/>
        <v>0</v>
      </c>
      <c r="AI29" s="86"/>
      <c r="AJ29" s="86"/>
      <c r="AK29" s="86"/>
      <c r="AL29" s="86"/>
      <c r="AM29" s="86"/>
      <c r="AN29" s="86"/>
      <c r="AO29" s="86"/>
      <c r="AP29" s="85">
        <f t="shared" si="13"/>
        <v>0</v>
      </c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5">
        <f t="shared" si="14"/>
        <v>0</v>
      </c>
      <c r="BL29" s="86"/>
      <c r="BM29" s="86"/>
      <c r="BN29" s="86"/>
      <c r="BO29" s="86"/>
      <c r="BP29" s="86"/>
      <c r="BQ29" s="86"/>
      <c r="BR29" s="86"/>
      <c r="BS29" s="86"/>
      <c r="BT29" s="86"/>
      <c r="BU29" s="90"/>
    </row>
    <row r="30" ht="21" customHeight="1" spans="1:73">
      <c r="A30" s="31"/>
      <c r="B30" s="85">
        <f t="shared" si="15"/>
        <v>0</v>
      </c>
      <c r="C30" s="85">
        <f t="shared" si="16"/>
        <v>0</v>
      </c>
      <c r="D30" s="85">
        <f t="shared" si="4"/>
        <v>0</v>
      </c>
      <c r="E30" s="85">
        <f t="shared" si="5"/>
        <v>0</v>
      </c>
      <c r="F30" s="86"/>
      <c r="G30" s="86"/>
      <c r="H30" s="85">
        <f t="shared" si="6"/>
        <v>0</v>
      </c>
      <c r="I30" s="86"/>
      <c r="J30" s="86"/>
      <c r="K30" s="86"/>
      <c r="L30" s="85">
        <f t="shared" si="7"/>
        <v>0</v>
      </c>
      <c r="M30" s="86"/>
      <c r="N30" s="86"/>
      <c r="O30" s="86"/>
      <c r="P30" s="86"/>
      <c r="Q30" s="85">
        <f t="shared" si="8"/>
        <v>0</v>
      </c>
      <c r="R30" s="86"/>
      <c r="S30" s="86"/>
      <c r="T30" s="86"/>
      <c r="U30" s="85">
        <f t="shared" si="9"/>
        <v>0</v>
      </c>
      <c r="V30" s="86"/>
      <c r="W30" s="86"/>
      <c r="X30" s="86"/>
      <c r="Y30" s="86"/>
      <c r="Z30" s="86"/>
      <c r="AA30" s="85">
        <f t="shared" si="10"/>
        <v>0</v>
      </c>
      <c r="AB30" s="86"/>
      <c r="AC30" s="86"/>
      <c r="AD30" s="86"/>
      <c r="AE30" s="86"/>
      <c r="AF30" s="86"/>
      <c r="AG30" s="85">
        <f t="shared" si="11"/>
        <v>0</v>
      </c>
      <c r="AH30" s="85">
        <f t="shared" si="12"/>
        <v>0</v>
      </c>
      <c r="AI30" s="86"/>
      <c r="AJ30" s="86"/>
      <c r="AK30" s="86"/>
      <c r="AL30" s="86"/>
      <c r="AM30" s="86"/>
      <c r="AN30" s="86"/>
      <c r="AO30" s="86"/>
      <c r="AP30" s="85">
        <f t="shared" si="13"/>
        <v>0</v>
      </c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5">
        <f t="shared" si="14"/>
        <v>0</v>
      </c>
      <c r="BL30" s="86"/>
      <c r="BM30" s="86"/>
      <c r="BN30" s="86"/>
      <c r="BO30" s="86"/>
      <c r="BP30" s="86"/>
      <c r="BQ30" s="86"/>
      <c r="BR30" s="86"/>
      <c r="BS30" s="86"/>
      <c r="BT30" s="86"/>
      <c r="BU30" s="90"/>
    </row>
    <row r="31" s="2" customFormat="1" ht="21" customHeight="1" spans="1:73">
      <c r="A31" s="31" t="s">
        <v>297</v>
      </c>
      <c r="B31" s="85">
        <f>SUM(B32:B49)</f>
        <v>16117.35</v>
      </c>
      <c r="C31" s="85">
        <f t="shared" ref="C31:AH31" si="17">SUM(C32:C49)</f>
        <v>16117.35</v>
      </c>
      <c r="D31" s="85">
        <f t="shared" si="17"/>
        <v>15146.48</v>
      </c>
      <c r="E31" s="85">
        <f t="shared" si="17"/>
        <v>13966.16</v>
      </c>
      <c r="F31" s="85">
        <f t="shared" si="17"/>
        <v>0</v>
      </c>
      <c r="G31" s="85">
        <f t="shared" si="17"/>
        <v>0</v>
      </c>
      <c r="H31" s="85">
        <f t="shared" si="17"/>
        <v>10422.97</v>
      </c>
      <c r="I31" s="85">
        <f t="shared" si="17"/>
        <v>760.11</v>
      </c>
      <c r="J31" s="85">
        <f t="shared" si="17"/>
        <v>8687.77</v>
      </c>
      <c r="K31" s="85">
        <f t="shared" si="17"/>
        <v>975.09</v>
      </c>
      <c r="L31" s="85">
        <f t="shared" si="17"/>
        <v>96.4</v>
      </c>
      <c r="M31" s="85">
        <f t="shared" si="17"/>
        <v>96.4</v>
      </c>
      <c r="N31" s="85">
        <f t="shared" si="17"/>
        <v>0</v>
      </c>
      <c r="O31" s="85">
        <f t="shared" si="17"/>
        <v>0</v>
      </c>
      <c r="P31" s="85">
        <f t="shared" si="17"/>
        <v>0</v>
      </c>
      <c r="Q31" s="85">
        <f t="shared" si="17"/>
        <v>3446.79</v>
      </c>
      <c r="R31" s="85">
        <f t="shared" si="17"/>
        <v>2803.85</v>
      </c>
      <c r="S31" s="85">
        <f t="shared" si="17"/>
        <v>422.85</v>
      </c>
      <c r="T31" s="85">
        <f t="shared" si="17"/>
        <v>220.09</v>
      </c>
      <c r="U31" s="85">
        <f t="shared" si="17"/>
        <v>1010.69</v>
      </c>
      <c r="V31" s="85">
        <f t="shared" si="17"/>
        <v>1000</v>
      </c>
      <c r="W31" s="85">
        <f t="shared" si="17"/>
        <v>10.58</v>
      </c>
      <c r="X31" s="85">
        <f t="shared" si="17"/>
        <v>0</v>
      </c>
      <c r="Y31" s="85">
        <f t="shared" si="17"/>
        <v>0</v>
      </c>
      <c r="Z31" s="85">
        <f t="shared" si="17"/>
        <v>0.11</v>
      </c>
      <c r="AA31" s="85">
        <f t="shared" si="17"/>
        <v>169.63</v>
      </c>
      <c r="AB31" s="85">
        <f t="shared" si="17"/>
        <v>12.57</v>
      </c>
      <c r="AC31" s="85">
        <f t="shared" si="17"/>
        <v>0</v>
      </c>
      <c r="AD31" s="85">
        <f t="shared" si="17"/>
        <v>0</v>
      </c>
      <c r="AE31" s="85">
        <f t="shared" si="17"/>
        <v>0</v>
      </c>
      <c r="AF31" s="85">
        <f t="shared" si="17"/>
        <v>157.06</v>
      </c>
      <c r="AG31" s="85">
        <f t="shared" si="17"/>
        <v>970.87</v>
      </c>
      <c r="AH31" s="85">
        <f t="shared" si="17"/>
        <v>587.15</v>
      </c>
      <c r="AI31" s="85">
        <f t="shared" ref="AI31:BU31" si="18">SUM(AI32:AI49)</f>
        <v>0</v>
      </c>
      <c r="AJ31" s="85">
        <f t="shared" si="18"/>
        <v>0</v>
      </c>
      <c r="AK31" s="85">
        <f t="shared" si="18"/>
        <v>0</v>
      </c>
      <c r="AL31" s="85">
        <f t="shared" si="18"/>
        <v>0</v>
      </c>
      <c r="AM31" s="85">
        <f t="shared" si="18"/>
        <v>0</v>
      </c>
      <c r="AN31" s="85">
        <f t="shared" si="18"/>
        <v>209.77</v>
      </c>
      <c r="AO31" s="85">
        <f t="shared" si="18"/>
        <v>0</v>
      </c>
      <c r="AP31" s="85">
        <f t="shared" si="18"/>
        <v>0</v>
      </c>
      <c r="AQ31" s="85">
        <f t="shared" si="18"/>
        <v>0</v>
      </c>
      <c r="AR31" s="85">
        <f t="shared" si="18"/>
        <v>0</v>
      </c>
      <c r="AS31" s="85">
        <f t="shared" si="18"/>
        <v>0</v>
      </c>
      <c r="AT31" s="85">
        <f t="shared" si="18"/>
        <v>0</v>
      </c>
      <c r="AU31" s="85">
        <f t="shared" si="18"/>
        <v>0</v>
      </c>
      <c r="AV31" s="85">
        <f t="shared" si="18"/>
        <v>0</v>
      </c>
      <c r="AW31" s="85">
        <f t="shared" si="18"/>
        <v>0</v>
      </c>
      <c r="AX31" s="85">
        <f t="shared" si="18"/>
        <v>0</v>
      </c>
      <c r="AY31" s="85">
        <f t="shared" si="18"/>
        <v>0</v>
      </c>
      <c r="AZ31" s="85">
        <f t="shared" si="18"/>
        <v>0</v>
      </c>
      <c r="BA31" s="85">
        <f t="shared" si="18"/>
        <v>0</v>
      </c>
      <c r="BB31" s="85">
        <f t="shared" si="18"/>
        <v>0</v>
      </c>
      <c r="BC31" s="85">
        <f t="shared" si="18"/>
        <v>0</v>
      </c>
      <c r="BD31" s="85">
        <f t="shared" si="18"/>
        <v>0</v>
      </c>
      <c r="BE31" s="85">
        <f t="shared" si="18"/>
        <v>0</v>
      </c>
      <c r="BF31" s="85">
        <f t="shared" si="18"/>
        <v>347.79</v>
      </c>
      <c r="BG31" s="85">
        <f t="shared" si="18"/>
        <v>0</v>
      </c>
      <c r="BH31" s="85">
        <f t="shared" si="18"/>
        <v>0</v>
      </c>
      <c r="BI31" s="85">
        <f t="shared" si="18"/>
        <v>29.59</v>
      </c>
      <c r="BJ31" s="85">
        <f t="shared" si="18"/>
        <v>383.72</v>
      </c>
      <c r="BK31" s="85">
        <f t="shared" si="18"/>
        <v>0</v>
      </c>
      <c r="BL31" s="85">
        <f t="shared" si="18"/>
        <v>0</v>
      </c>
      <c r="BM31" s="85">
        <f t="shared" si="18"/>
        <v>0</v>
      </c>
      <c r="BN31" s="85">
        <f t="shared" si="18"/>
        <v>0</v>
      </c>
      <c r="BO31" s="85">
        <f t="shared" si="18"/>
        <v>0</v>
      </c>
      <c r="BP31" s="85">
        <f t="shared" si="18"/>
        <v>0</v>
      </c>
      <c r="BQ31" s="85">
        <f t="shared" si="18"/>
        <v>0</v>
      </c>
      <c r="BR31" s="85">
        <f t="shared" si="18"/>
        <v>0</v>
      </c>
      <c r="BS31" s="85">
        <f t="shared" si="18"/>
        <v>0</v>
      </c>
      <c r="BT31" s="85">
        <f t="shared" si="18"/>
        <v>0</v>
      </c>
      <c r="BU31" s="85">
        <f t="shared" si="18"/>
        <v>0</v>
      </c>
    </row>
    <row r="32" ht="21" hidden="1" customHeight="1" spans="1:73">
      <c r="A32" s="40" t="s">
        <v>298</v>
      </c>
      <c r="B32" s="85">
        <f>C32+BK32</f>
        <v>2070.31</v>
      </c>
      <c r="C32" s="85">
        <f>D32+AG32</f>
        <v>2070.31</v>
      </c>
      <c r="D32" s="85">
        <f>E32+U32+AA32</f>
        <v>1695.63</v>
      </c>
      <c r="E32" s="85">
        <f>F32+G32+H32+L32+Q32</f>
        <v>1534</v>
      </c>
      <c r="F32" s="86"/>
      <c r="G32" s="86"/>
      <c r="H32" s="85">
        <f>I32+J32+K32</f>
        <v>1519.79</v>
      </c>
      <c r="I32" s="87">
        <v>47.2</v>
      </c>
      <c r="J32" s="87">
        <v>1472.59</v>
      </c>
      <c r="K32" s="86"/>
      <c r="L32" s="85">
        <f>M32+N32+O32+P32</f>
        <v>0</v>
      </c>
      <c r="M32" s="86"/>
      <c r="N32" s="86"/>
      <c r="O32" s="86"/>
      <c r="P32" s="86"/>
      <c r="Q32" s="85">
        <f>R32+S32+T32</f>
        <v>14.21</v>
      </c>
      <c r="R32" s="86"/>
      <c r="S32" s="87">
        <v>14.21</v>
      </c>
      <c r="T32" s="86"/>
      <c r="U32" s="85">
        <f>V32+W32+X32+Y32+Z32</f>
        <v>100</v>
      </c>
      <c r="V32" s="86">
        <v>100</v>
      </c>
      <c r="W32" s="86"/>
      <c r="X32" s="86"/>
      <c r="Y32" s="86"/>
      <c r="Z32" s="86"/>
      <c r="AA32" s="85">
        <f>AB32+AC32+AD32+AE32+AF32</f>
        <v>61.63</v>
      </c>
      <c r="AB32" s="86"/>
      <c r="AC32" s="86"/>
      <c r="AD32" s="86"/>
      <c r="AE32" s="86"/>
      <c r="AF32" s="86">
        <v>61.63</v>
      </c>
      <c r="AG32" s="85">
        <f>AH32+BJ32</f>
        <v>374.68</v>
      </c>
      <c r="AH32" s="85">
        <f>SUM(AI32:AP32)+SUM(AW32:BI32)</f>
        <v>0</v>
      </c>
      <c r="AI32" s="86"/>
      <c r="AJ32" s="86"/>
      <c r="AK32" s="86"/>
      <c r="AL32" s="86"/>
      <c r="AM32" s="86"/>
      <c r="AN32" s="86"/>
      <c r="AO32" s="86"/>
      <c r="AP32" s="85">
        <f>SUM(AQ32:AV32)</f>
        <v>0</v>
      </c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93">
        <v>374.68</v>
      </c>
      <c r="BK32" s="85">
        <f>SUM(BL32:BU32)</f>
        <v>0</v>
      </c>
      <c r="BL32" s="86"/>
      <c r="BM32" s="86"/>
      <c r="BN32" s="86"/>
      <c r="BO32" s="86"/>
      <c r="BP32" s="86"/>
      <c r="BQ32" s="86"/>
      <c r="BR32" s="86"/>
      <c r="BS32" s="86"/>
      <c r="BT32" s="86"/>
      <c r="BU32" s="88"/>
    </row>
    <row r="33" ht="21" hidden="1" customHeight="1" spans="1:73">
      <c r="A33" s="40" t="s">
        <v>299</v>
      </c>
      <c r="B33" s="85">
        <f t="shared" ref="B33:B51" si="19">C33+BK33</f>
        <v>1906</v>
      </c>
      <c r="C33" s="85">
        <f t="shared" ref="C33:C51" si="20">D33+AG33</f>
        <v>1906</v>
      </c>
      <c r="D33" s="85">
        <f t="shared" ref="D33:D51" si="21">E33+U33+AA33</f>
        <v>1866.94</v>
      </c>
      <c r="E33" s="85">
        <f t="shared" ref="E33:E51" si="22">F33+G33+H33+L33+Q33</f>
        <v>1814.66</v>
      </c>
      <c r="F33" s="86"/>
      <c r="G33" s="86"/>
      <c r="H33" s="85">
        <f t="shared" ref="H33:H51" si="23">I33+J33+K33</f>
        <v>1329.17</v>
      </c>
      <c r="I33" s="87"/>
      <c r="J33" s="87">
        <v>1329.17</v>
      </c>
      <c r="K33" s="86"/>
      <c r="L33" s="85">
        <f t="shared" ref="L33:L51" si="24">M33+N33+O33+P33</f>
        <v>0</v>
      </c>
      <c r="M33" s="86"/>
      <c r="N33" s="86"/>
      <c r="O33" s="86"/>
      <c r="P33" s="86"/>
      <c r="Q33" s="85">
        <f t="shared" ref="Q33:Q51" si="25">R33+S33+T33</f>
        <v>485.49</v>
      </c>
      <c r="R33" s="86">
        <v>441.12</v>
      </c>
      <c r="S33" s="87">
        <v>44.37</v>
      </c>
      <c r="T33" s="86"/>
      <c r="U33" s="85">
        <f t="shared" ref="U33:U51" si="26">V33+W33+X33+Y33+Z33</f>
        <v>50</v>
      </c>
      <c r="V33" s="86">
        <v>50</v>
      </c>
      <c r="W33" s="86"/>
      <c r="X33" s="86"/>
      <c r="Y33" s="86"/>
      <c r="Z33" s="86"/>
      <c r="AA33" s="85">
        <f t="shared" ref="AA33:AA51" si="27">AB33+AC33+AD33+AE33+AF33</f>
        <v>2.28</v>
      </c>
      <c r="AB33" s="86"/>
      <c r="AC33" s="86"/>
      <c r="AD33" s="86"/>
      <c r="AE33" s="86"/>
      <c r="AF33" s="86">
        <v>2.28</v>
      </c>
      <c r="AG33" s="85">
        <f t="shared" ref="AG33:AG51" si="28">AH33+BJ33</f>
        <v>39.06</v>
      </c>
      <c r="AH33" s="85">
        <f t="shared" ref="AH33:AH51" si="29">SUM(AI33:AP33)+SUM(AW33:BI33)</f>
        <v>39.06</v>
      </c>
      <c r="AI33" s="86"/>
      <c r="AJ33" s="86"/>
      <c r="AK33" s="86"/>
      <c r="AL33" s="86"/>
      <c r="AM33" s="86"/>
      <c r="AN33" s="86">
        <v>5.11</v>
      </c>
      <c r="AO33" s="86"/>
      <c r="AP33" s="85">
        <f t="shared" ref="AP33:AP51" si="30">SUM(AQ33:AV33)</f>
        <v>0</v>
      </c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>
        <v>33.95</v>
      </c>
      <c r="BG33" s="86"/>
      <c r="BH33" s="86"/>
      <c r="BI33" s="86"/>
      <c r="BJ33" s="93"/>
      <c r="BK33" s="85">
        <f t="shared" ref="BK33:BK51" si="31">SUM(BL33:BU33)</f>
        <v>0</v>
      </c>
      <c r="BL33" s="86"/>
      <c r="BM33" s="86"/>
      <c r="BN33" s="86"/>
      <c r="BO33" s="86"/>
      <c r="BP33" s="86"/>
      <c r="BQ33" s="86"/>
      <c r="BR33" s="86"/>
      <c r="BS33" s="86"/>
      <c r="BT33" s="86"/>
      <c r="BU33" s="88"/>
    </row>
    <row r="34" ht="21" hidden="1" customHeight="1" spans="1:73">
      <c r="A34" s="40" t="s">
        <v>300</v>
      </c>
      <c r="B34" s="85">
        <f t="shared" si="19"/>
        <v>952.94</v>
      </c>
      <c r="C34" s="85">
        <f t="shared" si="20"/>
        <v>952.94</v>
      </c>
      <c r="D34" s="85">
        <f t="shared" si="21"/>
        <v>940.23</v>
      </c>
      <c r="E34" s="85">
        <f t="shared" si="22"/>
        <v>840.23</v>
      </c>
      <c r="F34" s="86"/>
      <c r="G34" s="86"/>
      <c r="H34" s="85">
        <f t="shared" si="23"/>
        <v>663.62</v>
      </c>
      <c r="I34" s="87">
        <v>42.71</v>
      </c>
      <c r="J34" s="87">
        <v>432</v>
      </c>
      <c r="K34" s="86">
        <v>188.91</v>
      </c>
      <c r="L34" s="85">
        <f t="shared" si="24"/>
        <v>0</v>
      </c>
      <c r="M34" s="86"/>
      <c r="N34" s="86"/>
      <c r="O34" s="86"/>
      <c r="P34" s="86"/>
      <c r="Q34" s="85">
        <f t="shared" si="25"/>
        <v>176.61</v>
      </c>
      <c r="R34" s="86">
        <v>164.66</v>
      </c>
      <c r="S34" s="87">
        <v>11.95</v>
      </c>
      <c r="T34" s="86"/>
      <c r="U34" s="85">
        <f t="shared" si="26"/>
        <v>100</v>
      </c>
      <c r="V34" s="86">
        <v>100</v>
      </c>
      <c r="W34" s="86"/>
      <c r="X34" s="86"/>
      <c r="Y34" s="86"/>
      <c r="Z34" s="86"/>
      <c r="AA34" s="85">
        <f t="shared" si="27"/>
        <v>0</v>
      </c>
      <c r="AB34" s="86"/>
      <c r="AC34" s="86"/>
      <c r="AD34" s="86"/>
      <c r="AE34" s="86"/>
      <c r="AF34" s="86"/>
      <c r="AG34" s="85">
        <f t="shared" si="28"/>
        <v>12.71</v>
      </c>
      <c r="AH34" s="85">
        <f t="shared" si="29"/>
        <v>12.71</v>
      </c>
      <c r="AI34" s="86"/>
      <c r="AJ34" s="86"/>
      <c r="AK34" s="86"/>
      <c r="AL34" s="86"/>
      <c r="AM34" s="86"/>
      <c r="AN34" s="86">
        <v>4.91</v>
      </c>
      <c r="AO34" s="86"/>
      <c r="AP34" s="85">
        <f t="shared" si="30"/>
        <v>0</v>
      </c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>
        <v>7.8</v>
      </c>
      <c r="BG34" s="86"/>
      <c r="BH34" s="86"/>
      <c r="BI34" s="86"/>
      <c r="BJ34" s="93"/>
      <c r="BK34" s="85">
        <f t="shared" si="31"/>
        <v>0</v>
      </c>
      <c r="BL34" s="86"/>
      <c r="BM34" s="86"/>
      <c r="BN34" s="86"/>
      <c r="BO34" s="86"/>
      <c r="BP34" s="86"/>
      <c r="BQ34" s="86"/>
      <c r="BR34" s="86"/>
      <c r="BS34" s="86"/>
      <c r="BT34" s="86"/>
      <c r="BU34" s="88"/>
    </row>
    <row r="35" ht="21" hidden="1" customHeight="1" spans="1:73">
      <c r="A35" s="40" t="s">
        <v>301</v>
      </c>
      <c r="B35" s="85">
        <f t="shared" si="19"/>
        <v>772.64</v>
      </c>
      <c r="C35" s="85">
        <f t="shared" si="20"/>
        <v>772.64</v>
      </c>
      <c r="D35" s="85">
        <f t="shared" si="21"/>
        <v>741.67</v>
      </c>
      <c r="E35" s="85">
        <f t="shared" si="22"/>
        <v>641.67</v>
      </c>
      <c r="F35" s="86"/>
      <c r="G35" s="86"/>
      <c r="H35" s="85">
        <f t="shared" si="23"/>
        <v>363.41</v>
      </c>
      <c r="I35" s="87">
        <v>56.06</v>
      </c>
      <c r="J35" s="87">
        <v>307.35</v>
      </c>
      <c r="K35" s="86"/>
      <c r="L35" s="85">
        <f t="shared" si="24"/>
        <v>0</v>
      </c>
      <c r="M35" s="86"/>
      <c r="N35" s="86"/>
      <c r="O35" s="86"/>
      <c r="P35" s="86"/>
      <c r="Q35" s="85">
        <f t="shared" si="25"/>
        <v>278.26</v>
      </c>
      <c r="R35" s="86">
        <v>270.09</v>
      </c>
      <c r="S35" s="87">
        <v>8.17</v>
      </c>
      <c r="T35" s="86"/>
      <c r="U35" s="85">
        <f t="shared" si="26"/>
        <v>100</v>
      </c>
      <c r="V35" s="86">
        <v>100</v>
      </c>
      <c r="W35" s="86"/>
      <c r="X35" s="86"/>
      <c r="Y35" s="86"/>
      <c r="Z35" s="86"/>
      <c r="AA35" s="85">
        <f t="shared" si="27"/>
        <v>0</v>
      </c>
      <c r="AB35" s="86"/>
      <c r="AC35" s="86"/>
      <c r="AD35" s="86"/>
      <c r="AE35" s="86"/>
      <c r="AF35" s="86"/>
      <c r="AG35" s="85">
        <f t="shared" si="28"/>
        <v>30.97</v>
      </c>
      <c r="AH35" s="85">
        <f t="shared" si="29"/>
        <v>21.94</v>
      </c>
      <c r="AI35" s="86"/>
      <c r="AJ35" s="86"/>
      <c r="AK35" s="86"/>
      <c r="AL35" s="86"/>
      <c r="AM35" s="86"/>
      <c r="AN35" s="86">
        <v>9</v>
      </c>
      <c r="AO35" s="86"/>
      <c r="AP35" s="85">
        <f t="shared" si="30"/>
        <v>0</v>
      </c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>
        <v>12.5</v>
      </c>
      <c r="BG35" s="86"/>
      <c r="BH35" s="86"/>
      <c r="BI35" s="86">
        <v>0.44</v>
      </c>
      <c r="BJ35" s="93">
        <v>9.03</v>
      </c>
      <c r="BK35" s="85">
        <f t="shared" si="31"/>
        <v>0</v>
      </c>
      <c r="BL35" s="86"/>
      <c r="BM35" s="86"/>
      <c r="BN35" s="86"/>
      <c r="BO35" s="86"/>
      <c r="BP35" s="86"/>
      <c r="BQ35" s="86"/>
      <c r="BR35" s="86"/>
      <c r="BS35" s="86"/>
      <c r="BT35" s="86"/>
      <c r="BU35" s="88"/>
    </row>
    <row r="36" ht="21" hidden="1" customHeight="1" spans="1:73">
      <c r="A36" s="40" t="s">
        <v>302</v>
      </c>
      <c r="B36" s="85">
        <f t="shared" si="19"/>
        <v>1398.68</v>
      </c>
      <c r="C36" s="85">
        <f t="shared" si="20"/>
        <v>1398.68</v>
      </c>
      <c r="D36" s="85">
        <f t="shared" si="21"/>
        <v>1331.96</v>
      </c>
      <c r="E36" s="85">
        <f t="shared" si="22"/>
        <v>1227.31</v>
      </c>
      <c r="F36" s="86"/>
      <c r="G36" s="86"/>
      <c r="H36" s="85">
        <f t="shared" si="23"/>
        <v>967.19</v>
      </c>
      <c r="I36" s="87">
        <v>86.52</v>
      </c>
      <c r="J36" s="87">
        <v>880.67</v>
      </c>
      <c r="K36" s="86"/>
      <c r="L36" s="85">
        <f t="shared" si="24"/>
        <v>0</v>
      </c>
      <c r="M36" s="86"/>
      <c r="N36" s="86"/>
      <c r="O36" s="86"/>
      <c r="P36" s="86"/>
      <c r="Q36" s="85">
        <f t="shared" si="25"/>
        <v>260.12</v>
      </c>
      <c r="R36" s="86">
        <v>240.17</v>
      </c>
      <c r="S36" s="87">
        <v>14.95</v>
      </c>
      <c r="T36" s="86">
        <v>5</v>
      </c>
      <c r="U36" s="85">
        <f t="shared" si="26"/>
        <v>100</v>
      </c>
      <c r="V36" s="86">
        <v>100</v>
      </c>
      <c r="W36" s="86"/>
      <c r="X36" s="86"/>
      <c r="Y36" s="86"/>
      <c r="Z36" s="86"/>
      <c r="AA36" s="85">
        <f t="shared" si="27"/>
        <v>4.65</v>
      </c>
      <c r="AB36" s="86">
        <v>0.01</v>
      </c>
      <c r="AC36" s="86"/>
      <c r="AD36" s="86"/>
      <c r="AE36" s="86"/>
      <c r="AF36" s="86">
        <v>4.64</v>
      </c>
      <c r="AG36" s="85">
        <f t="shared" si="28"/>
        <v>66.72</v>
      </c>
      <c r="AH36" s="85">
        <f t="shared" si="29"/>
        <v>66.72</v>
      </c>
      <c r="AI36" s="86"/>
      <c r="AJ36" s="86"/>
      <c r="AK36" s="86"/>
      <c r="AL36" s="86"/>
      <c r="AM36" s="86"/>
      <c r="AN36" s="86">
        <v>1.54</v>
      </c>
      <c r="AO36" s="86"/>
      <c r="AP36" s="85">
        <f t="shared" si="30"/>
        <v>0</v>
      </c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>
        <v>65.18</v>
      </c>
      <c r="BG36" s="86"/>
      <c r="BH36" s="86"/>
      <c r="BI36" s="86"/>
      <c r="BJ36" s="93"/>
      <c r="BK36" s="85">
        <f t="shared" si="31"/>
        <v>0</v>
      </c>
      <c r="BL36" s="86"/>
      <c r="BM36" s="86"/>
      <c r="BN36" s="86"/>
      <c r="BO36" s="86"/>
      <c r="BP36" s="86"/>
      <c r="BQ36" s="86"/>
      <c r="BR36" s="86"/>
      <c r="BS36" s="86"/>
      <c r="BT36" s="86"/>
      <c r="BU36" s="88"/>
    </row>
    <row r="37" ht="21" hidden="1" customHeight="1" spans="1:73">
      <c r="A37" s="40" t="s">
        <v>303</v>
      </c>
      <c r="B37" s="85">
        <f t="shared" si="19"/>
        <v>299.83</v>
      </c>
      <c r="C37" s="85">
        <f t="shared" si="20"/>
        <v>299.83</v>
      </c>
      <c r="D37" s="85">
        <f t="shared" si="21"/>
        <v>292.43</v>
      </c>
      <c r="E37" s="85">
        <f t="shared" si="22"/>
        <v>241.62</v>
      </c>
      <c r="F37" s="86"/>
      <c r="G37" s="86"/>
      <c r="H37" s="85">
        <f t="shared" si="23"/>
        <v>11.53</v>
      </c>
      <c r="I37" s="87">
        <v>11.53</v>
      </c>
      <c r="J37" s="87"/>
      <c r="K37" s="86"/>
      <c r="L37" s="85">
        <f t="shared" si="24"/>
        <v>0</v>
      </c>
      <c r="M37" s="86"/>
      <c r="N37" s="86"/>
      <c r="O37" s="86"/>
      <c r="P37" s="86"/>
      <c r="Q37" s="85">
        <f t="shared" si="25"/>
        <v>230.09</v>
      </c>
      <c r="R37" s="86">
        <v>187.33</v>
      </c>
      <c r="S37" s="87">
        <v>13.21</v>
      </c>
      <c r="T37" s="86">
        <v>29.55</v>
      </c>
      <c r="U37" s="85">
        <f t="shared" si="26"/>
        <v>50</v>
      </c>
      <c r="V37" s="86">
        <v>50</v>
      </c>
      <c r="W37" s="86"/>
      <c r="X37" s="86"/>
      <c r="Y37" s="86"/>
      <c r="Z37" s="86"/>
      <c r="AA37" s="85">
        <f t="shared" si="27"/>
        <v>0.81</v>
      </c>
      <c r="AB37" s="86">
        <v>0.01</v>
      </c>
      <c r="AC37" s="86"/>
      <c r="AD37" s="86"/>
      <c r="AE37" s="86"/>
      <c r="AF37" s="86">
        <v>0.8</v>
      </c>
      <c r="AG37" s="85">
        <f t="shared" si="28"/>
        <v>7.4</v>
      </c>
      <c r="AH37" s="85">
        <f t="shared" si="29"/>
        <v>7.4</v>
      </c>
      <c r="AI37" s="86"/>
      <c r="AJ37" s="86"/>
      <c r="AK37" s="86"/>
      <c r="AL37" s="86"/>
      <c r="AM37" s="86"/>
      <c r="AN37" s="86">
        <v>3.99</v>
      </c>
      <c r="AO37" s="86"/>
      <c r="AP37" s="85">
        <f t="shared" si="30"/>
        <v>0</v>
      </c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>
        <v>3.07</v>
      </c>
      <c r="BG37" s="86"/>
      <c r="BH37" s="86"/>
      <c r="BI37" s="86">
        <v>0.34</v>
      </c>
      <c r="BJ37" s="93"/>
      <c r="BK37" s="85">
        <f t="shared" si="31"/>
        <v>0</v>
      </c>
      <c r="BL37" s="86"/>
      <c r="BM37" s="86"/>
      <c r="BN37" s="86"/>
      <c r="BO37" s="86"/>
      <c r="BP37" s="86"/>
      <c r="BQ37" s="86"/>
      <c r="BR37" s="86"/>
      <c r="BS37" s="86"/>
      <c r="BT37" s="86"/>
      <c r="BU37" s="88"/>
    </row>
    <row r="38" ht="21" hidden="1" customHeight="1" spans="1:73">
      <c r="A38" s="40" t="s">
        <v>304</v>
      </c>
      <c r="B38" s="85">
        <f t="shared" si="19"/>
        <v>263.97</v>
      </c>
      <c r="C38" s="85">
        <f t="shared" si="20"/>
        <v>263.97</v>
      </c>
      <c r="D38" s="85">
        <f t="shared" si="21"/>
        <v>261.97</v>
      </c>
      <c r="E38" s="85">
        <f t="shared" si="22"/>
        <v>211.96</v>
      </c>
      <c r="F38" s="86"/>
      <c r="G38" s="86"/>
      <c r="H38" s="85">
        <f t="shared" si="23"/>
        <v>55.72</v>
      </c>
      <c r="I38" s="87">
        <v>55.72</v>
      </c>
      <c r="J38" s="87"/>
      <c r="K38" s="86"/>
      <c r="L38" s="85">
        <f t="shared" si="24"/>
        <v>0</v>
      </c>
      <c r="M38" s="86"/>
      <c r="N38" s="86"/>
      <c r="O38" s="86"/>
      <c r="P38" s="86"/>
      <c r="Q38" s="85">
        <f t="shared" si="25"/>
        <v>156.24</v>
      </c>
      <c r="R38" s="86">
        <v>120.92</v>
      </c>
      <c r="S38" s="87">
        <v>5.77</v>
      </c>
      <c r="T38" s="86">
        <v>29.55</v>
      </c>
      <c r="U38" s="85">
        <f t="shared" si="26"/>
        <v>50</v>
      </c>
      <c r="V38" s="86">
        <v>50</v>
      </c>
      <c r="W38" s="86"/>
      <c r="X38" s="86"/>
      <c r="Y38" s="86"/>
      <c r="Z38" s="86"/>
      <c r="AA38" s="85">
        <f t="shared" si="27"/>
        <v>0.01</v>
      </c>
      <c r="AB38" s="86">
        <v>0.01</v>
      </c>
      <c r="AC38" s="86"/>
      <c r="AD38" s="86"/>
      <c r="AE38" s="86"/>
      <c r="AF38" s="86"/>
      <c r="AG38" s="85">
        <f t="shared" si="28"/>
        <v>2</v>
      </c>
      <c r="AH38" s="85">
        <f t="shared" si="29"/>
        <v>2</v>
      </c>
      <c r="AI38" s="86"/>
      <c r="AJ38" s="86"/>
      <c r="AK38" s="86"/>
      <c r="AL38" s="86"/>
      <c r="AM38" s="86"/>
      <c r="AN38" s="86">
        <v>0.42</v>
      </c>
      <c r="AO38" s="86"/>
      <c r="AP38" s="85">
        <f t="shared" si="30"/>
        <v>0</v>
      </c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>
        <v>1.58</v>
      </c>
      <c r="BG38" s="86"/>
      <c r="BH38" s="86"/>
      <c r="BI38" s="86"/>
      <c r="BJ38" s="93"/>
      <c r="BK38" s="85">
        <f t="shared" si="31"/>
        <v>0</v>
      </c>
      <c r="BL38" s="86"/>
      <c r="BM38" s="86"/>
      <c r="BN38" s="86"/>
      <c r="BO38" s="86"/>
      <c r="BP38" s="86"/>
      <c r="BQ38" s="86"/>
      <c r="BR38" s="86"/>
      <c r="BS38" s="86"/>
      <c r="BT38" s="86"/>
      <c r="BU38" s="88"/>
    </row>
    <row r="39" ht="21" hidden="1" customHeight="1" spans="1:73">
      <c r="A39" s="40" t="s">
        <v>305</v>
      </c>
      <c r="B39" s="85">
        <f t="shared" si="19"/>
        <v>310.26</v>
      </c>
      <c r="C39" s="85">
        <f t="shared" si="20"/>
        <v>310.26</v>
      </c>
      <c r="D39" s="85">
        <f t="shared" si="21"/>
        <v>303.12</v>
      </c>
      <c r="E39" s="85">
        <f t="shared" si="22"/>
        <v>253.11</v>
      </c>
      <c r="F39" s="86"/>
      <c r="G39" s="86"/>
      <c r="H39" s="85">
        <f t="shared" si="23"/>
        <v>90.9</v>
      </c>
      <c r="I39" s="87">
        <v>39</v>
      </c>
      <c r="J39" s="87">
        <v>51.9</v>
      </c>
      <c r="K39" s="86"/>
      <c r="L39" s="85">
        <f t="shared" si="24"/>
        <v>0</v>
      </c>
      <c r="M39" s="86"/>
      <c r="N39" s="86"/>
      <c r="O39" s="86"/>
      <c r="P39" s="86"/>
      <c r="Q39" s="85">
        <f t="shared" si="25"/>
        <v>162.21</v>
      </c>
      <c r="R39" s="86">
        <v>124.96</v>
      </c>
      <c r="S39" s="87">
        <v>7.7</v>
      </c>
      <c r="T39" s="86">
        <v>29.55</v>
      </c>
      <c r="U39" s="85">
        <f t="shared" si="26"/>
        <v>50</v>
      </c>
      <c r="V39" s="86">
        <v>50</v>
      </c>
      <c r="W39" s="86"/>
      <c r="X39" s="86"/>
      <c r="Y39" s="86"/>
      <c r="Z39" s="86"/>
      <c r="AA39" s="85">
        <f t="shared" si="27"/>
        <v>0.01</v>
      </c>
      <c r="AB39" s="86">
        <v>0.01</v>
      </c>
      <c r="AC39" s="86"/>
      <c r="AD39" s="86"/>
      <c r="AE39" s="86"/>
      <c r="AF39" s="86"/>
      <c r="AG39" s="85">
        <f t="shared" si="28"/>
        <v>7.14</v>
      </c>
      <c r="AH39" s="85">
        <f t="shared" si="29"/>
        <v>7.14</v>
      </c>
      <c r="AI39" s="86"/>
      <c r="AJ39" s="86"/>
      <c r="AK39" s="86"/>
      <c r="AL39" s="86"/>
      <c r="AM39" s="86"/>
      <c r="AN39" s="86">
        <v>4.07</v>
      </c>
      <c r="AO39" s="86"/>
      <c r="AP39" s="85">
        <f t="shared" si="30"/>
        <v>0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>
        <v>3.07</v>
      </c>
      <c r="BG39" s="86"/>
      <c r="BH39" s="86"/>
      <c r="BI39" s="86"/>
      <c r="BJ39" s="93"/>
      <c r="BK39" s="85">
        <f t="shared" si="31"/>
        <v>0</v>
      </c>
      <c r="BL39" s="86"/>
      <c r="BM39" s="86"/>
      <c r="BN39" s="86"/>
      <c r="BO39" s="86"/>
      <c r="BP39" s="86"/>
      <c r="BQ39" s="86"/>
      <c r="BR39" s="86"/>
      <c r="BS39" s="86"/>
      <c r="BT39" s="86"/>
      <c r="BU39" s="88"/>
    </row>
    <row r="40" ht="21" hidden="1" customHeight="1" spans="1:73">
      <c r="A40" s="40" t="s">
        <v>306</v>
      </c>
      <c r="B40" s="85">
        <f t="shared" si="19"/>
        <v>606.79</v>
      </c>
      <c r="C40" s="85">
        <f t="shared" si="20"/>
        <v>606.79</v>
      </c>
      <c r="D40" s="85">
        <f t="shared" si="21"/>
        <v>579.91</v>
      </c>
      <c r="E40" s="85">
        <f t="shared" si="22"/>
        <v>578.62</v>
      </c>
      <c r="F40" s="86"/>
      <c r="G40" s="86"/>
      <c r="H40" s="85">
        <f t="shared" si="23"/>
        <v>162.51</v>
      </c>
      <c r="I40" s="87">
        <v>162.51</v>
      </c>
      <c r="J40" s="87"/>
      <c r="K40" s="86"/>
      <c r="L40" s="85">
        <f t="shared" si="24"/>
        <v>0</v>
      </c>
      <c r="M40" s="86"/>
      <c r="N40" s="86"/>
      <c r="O40" s="86"/>
      <c r="P40" s="86"/>
      <c r="Q40" s="85">
        <f t="shared" si="25"/>
        <v>416.11</v>
      </c>
      <c r="R40" s="86">
        <v>370.75</v>
      </c>
      <c r="S40" s="87">
        <v>6.31</v>
      </c>
      <c r="T40" s="86">
        <v>39.05</v>
      </c>
      <c r="U40" s="85">
        <f t="shared" si="26"/>
        <v>0</v>
      </c>
      <c r="V40" s="86"/>
      <c r="W40" s="86"/>
      <c r="X40" s="86"/>
      <c r="Y40" s="86"/>
      <c r="Z40" s="86"/>
      <c r="AA40" s="85">
        <f t="shared" si="27"/>
        <v>1.29</v>
      </c>
      <c r="AB40" s="86">
        <v>0.02</v>
      </c>
      <c r="AC40" s="86"/>
      <c r="AD40" s="86"/>
      <c r="AE40" s="86"/>
      <c r="AF40" s="86">
        <v>1.27</v>
      </c>
      <c r="AG40" s="85">
        <f t="shared" si="28"/>
        <v>26.88</v>
      </c>
      <c r="AH40" s="85">
        <f t="shared" si="29"/>
        <v>26.88</v>
      </c>
      <c r="AI40" s="86"/>
      <c r="AJ40" s="86"/>
      <c r="AK40" s="86"/>
      <c r="AL40" s="86"/>
      <c r="AM40" s="86"/>
      <c r="AN40" s="86">
        <v>26.2</v>
      </c>
      <c r="AO40" s="86"/>
      <c r="AP40" s="85">
        <f t="shared" si="30"/>
        <v>0</v>
      </c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>
        <v>0.68</v>
      </c>
      <c r="BG40" s="86"/>
      <c r="BH40" s="86"/>
      <c r="BI40" s="86"/>
      <c r="BJ40" s="93"/>
      <c r="BK40" s="85">
        <f t="shared" si="31"/>
        <v>0</v>
      </c>
      <c r="BL40" s="86"/>
      <c r="BM40" s="86"/>
      <c r="BN40" s="86"/>
      <c r="BO40" s="86"/>
      <c r="BP40" s="86"/>
      <c r="BQ40" s="86"/>
      <c r="BR40" s="86"/>
      <c r="BS40" s="86"/>
      <c r="BT40" s="86"/>
      <c r="BU40" s="88"/>
    </row>
    <row r="41" ht="21" hidden="1" customHeight="1" spans="1:73">
      <c r="A41" s="40" t="s">
        <v>307</v>
      </c>
      <c r="B41" s="85">
        <f t="shared" si="19"/>
        <v>608.98</v>
      </c>
      <c r="C41" s="85">
        <f t="shared" si="20"/>
        <v>608.98</v>
      </c>
      <c r="D41" s="85">
        <f t="shared" si="21"/>
        <v>573.06</v>
      </c>
      <c r="E41" s="85">
        <f t="shared" si="22"/>
        <v>523.06</v>
      </c>
      <c r="F41" s="86"/>
      <c r="G41" s="86"/>
      <c r="H41" s="85">
        <f t="shared" si="23"/>
        <v>0</v>
      </c>
      <c r="I41" s="87"/>
      <c r="J41" s="87"/>
      <c r="K41" s="86"/>
      <c r="L41" s="85">
        <f t="shared" si="24"/>
        <v>96.4</v>
      </c>
      <c r="M41" s="86">
        <v>96.4</v>
      </c>
      <c r="N41" s="86"/>
      <c r="O41" s="86"/>
      <c r="P41" s="86"/>
      <c r="Q41" s="85">
        <f t="shared" si="25"/>
        <v>426.66</v>
      </c>
      <c r="R41" s="86">
        <v>382.33</v>
      </c>
      <c r="S41" s="87"/>
      <c r="T41" s="86">
        <v>44.33</v>
      </c>
      <c r="U41" s="85">
        <f t="shared" si="26"/>
        <v>50</v>
      </c>
      <c r="V41" s="86">
        <v>50</v>
      </c>
      <c r="W41" s="86"/>
      <c r="X41" s="86"/>
      <c r="Y41" s="86"/>
      <c r="Z41" s="86"/>
      <c r="AA41" s="85">
        <f t="shared" si="27"/>
        <v>0</v>
      </c>
      <c r="AB41" s="86"/>
      <c r="AC41" s="86"/>
      <c r="AD41" s="86"/>
      <c r="AE41" s="86"/>
      <c r="AF41" s="86"/>
      <c r="AG41" s="85">
        <f t="shared" si="28"/>
        <v>35.92</v>
      </c>
      <c r="AH41" s="85">
        <f t="shared" si="29"/>
        <v>35.91</v>
      </c>
      <c r="AI41" s="86"/>
      <c r="AJ41" s="86"/>
      <c r="AK41" s="86"/>
      <c r="AL41" s="86"/>
      <c r="AM41" s="86"/>
      <c r="AN41" s="86">
        <v>33.5</v>
      </c>
      <c r="AO41" s="86"/>
      <c r="AP41" s="85">
        <f t="shared" si="30"/>
        <v>0</v>
      </c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>
        <v>2.23</v>
      </c>
      <c r="BG41" s="86"/>
      <c r="BH41" s="86"/>
      <c r="BI41" s="86">
        <v>0.18</v>
      </c>
      <c r="BJ41" s="93">
        <v>0.01</v>
      </c>
      <c r="BK41" s="85">
        <f t="shared" si="31"/>
        <v>0</v>
      </c>
      <c r="BL41" s="86"/>
      <c r="BM41" s="86"/>
      <c r="BN41" s="86"/>
      <c r="BO41" s="86"/>
      <c r="BP41" s="86"/>
      <c r="BQ41" s="86"/>
      <c r="BR41" s="86"/>
      <c r="BS41" s="86"/>
      <c r="BT41" s="86"/>
      <c r="BU41" s="88"/>
    </row>
    <row r="42" ht="21" hidden="1" customHeight="1" spans="1:73">
      <c r="A42" s="40" t="s">
        <v>308</v>
      </c>
      <c r="B42" s="85">
        <f t="shared" si="19"/>
        <v>804.22</v>
      </c>
      <c r="C42" s="85">
        <f t="shared" si="20"/>
        <v>804.22</v>
      </c>
      <c r="D42" s="85">
        <f t="shared" si="21"/>
        <v>686</v>
      </c>
      <c r="E42" s="85">
        <f t="shared" si="22"/>
        <v>635.99</v>
      </c>
      <c r="F42" s="86"/>
      <c r="G42" s="86"/>
      <c r="H42" s="85">
        <f t="shared" si="23"/>
        <v>176.96</v>
      </c>
      <c r="I42" s="87">
        <v>176.96</v>
      </c>
      <c r="J42" s="87"/>
      <c r="K42" s="86"/>
      <c r="L42" s="85">
        <f t="shared" si="24"/>
        <v>0</v>
      </c>
      <c r="M42" s="86"/>
      <c r="N42" s="86"/>
      <c r="O42" s="86"/>
      <c r="P42" s="86"/>
      <c r="Q42" s="85">
        <f t="shared" si="25"/>
        <v>459.03</v>
      </c>
      <c r="R42" s="86">
        <v>413.45</v>
      </c>
      <c r="S42" s="87">
        <v>6.53</v>
      </c>
      <c r="T42" s="86">
        <v>39.05</v>
      </c>
      <c r="U42" s="85">
        <f t="shared" si="26"/>
        <v>50</v>
      </c>
      <c r="V42" s="86">
        <v>50</v>
      </c>
      <c r="W42" s="86"/>
      <c r="X42" s="86"/>
      <c r="Y42" s="86"/>
      <c r="Z42" s="86"/>
      <c r="AA42" s="85">
        <f t="shared" si="27"/>
        <v>0.01</v>
      </c>
      <c r="AB42" s="86">
        <v>0.01</v>
      </c>
      <c r="AC42" s="86"/>
      <c r="AD42" s="86"/>
      <c r="AE42" s="86"/>
      <c r="AF42" s="86"/>
      <c r="AG42" s="85">
        <f t="shared" si="28"/>
        <v>118.22</v>
      </c>
      <c r="AH42" s="85">
        <f t="shared" si="29"/>
        <v>118.22</v>
      </c>
      <c r="AI42" s="86"/>
      <c r="AJ42" s="86"/>
      <c r="AK42" s="86"/>
      <c r="AL42" s="86"/>
      <c r="AM42" s="86"/>
      <c r="AN42" s="86">
        <v>117.34</v>
      </c>
      <c r="AO42" s="86"/>
      <c r="AP42" s="85">
        <f t="shared" si="30"/>
        <v>0</v>
      </c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>
        <v>0.88</v>
      </c>
      <c r="BG42" s="86"/>
      <c r="BH42" s="86"/>
      <c r="BI42" s="86"/>
      <c r="BJ42" s="93"/>
      <c r="BK42" s="85">
        <f t="shared" si="31"/>
        <v>0</v>
      </c>
      <c r="BL42" s="86"/>
      <c r="BM42" s="86"/>
      <c r="BN42" s="86"/>
      <c r="BO42" s="86"/>
      <c r="BP42" s="86"/>
      <c r="BQ42" s="86"/>
      <c r="BR42" s="86"/>
      <c r="BS42" s="86"/>
      <c r="BT42" s="86"/>
      <c r="BU42" s="88"/>
    </row>
    <row r="43" ht="21" hidden="1" customHeight="1" spans="1:73">
      <c r="A43" s="40" t="s">
        <v>309</v>
      </c>
      <c r="B43" s="85">
        <f t="shared" si="19"/>
        <v>962.28</v>
      </c>
      <c r="C43" s="85">
        <f t="shared" si="20"/>
        <v>962.28</v>
      </c>
      <c r="D43" s="85">
        <f t="shared" si="21"/>
        <v>935.16</v>
      </c>
      <c r="E43" s="85">
        <f t="shared" si="22"/>
        <v>883.93</v>
      </c>
      <c r="F43" s="86"/>
      <c r="G43" s="86"/>
      <c r="H43" s="85">
        <f t="shared" si="23"/>
        <v>850.53</v>
      </c>
      <c r="I43" s="87"/>
      <c r="J43" s="87">
        <v>571.03</v>
      </c>
      <c r="K43" s="86">
        <v>279.5</v>
      </c>
      <c r="L43" s="85">
        <f t="shared" si="24"/>
        <v>0</v>
      </c>
      <c r="M43" s="86"/>
      <c r="N43" s="86"/>
      <c r="O43" s="86"/>
      <c r="P43" s="86"/>
      <c r="Q43" s="85">
        <f t="shared" si="25"/>
        <v>33.4</v>
      </c>
      <c r="R43" s="86"/>
      <c r="S43" s="87">
        <v>31.41</v>
      </c>
      <c r="T43" s="86">
        <v>1.99</v>
      </c>
      <c r="U43" s="85">
        <f t="shared" si="26"/>
        <v>50</v>
      </c>
      <c r="V43" s="86">
        <v>50</v>
      </c>
      <c r="W43" s="86"/>
      <c r="X43" s="86"/>
      <c r="Y43" s="86"/>
      <c r="Z43" s="86"/>
      <c r="AA43" s="85">
        <f t="shared" si="27"/>
        <v>1.23</v>
      </c>
      <c r="AB43" s="86">
        <v>1.23</v>
      </c>
      <c r="AC43" s="86"/>
      <c r="AD43" s="86"/>
      <c r="AE43" s="86"/>
      <c r="AF43" s="86"/>
      <c r="AG43" s="85">
        <f t="shared" si="28"/>
        <v>27.12</v>
      </c>
      <c r="AH43" s="85">
        <f t="shared" si="29"/>
        <v>27.12</v>
      </c>
      <c r="AI43" s="86"/>
      <c r="AJ43" s="86"/>
      <c r="AK43" s="86"/>
      <c r="AL43" s="86"/>
      <c r="AM43" s="86"/>
      <c r="AN43" s="86"/>
      <c r="AO43" s="86"/>
      <c r="AP43" s="85">
        <f t="shared" si="30"/>
        <v>0</v>
      </c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>
        <v>27.12</v>
      </c>
      <c r="BG43" s="86"/>
      <c r="BH43" s="86"/>
      <c r="BI43" s="86"/>
      <c r="BJ43" s="93"/>
      <c r="BK43" s="85">
        <f t="shared" si="31"/>
        <v>0</v>
      </c>
      <c r="BL43" s="86"/>
      <c r="BM43" s="86"/>
      <c r="BN43" s="86"/>
      <c r="BO43" s="86"/>
      <c r="BP43" s="86"/>
      <c r="BQ43" s="86"/>
      <c r="BR43" s="86"/>
      <c r="BS43" s="86"/>
      <c r="BT43" s="86"/>
      <c r="BU43" s="88"/>
    </row>
    <row r="44" ht="21" hidden="1" customHeight="1" spans="1:73">
      <c r="A44" s="40" t="s">
        <v>310</v>
      </c>
      <c r="B44" s="85">
        <f t="shared" si="19"/>
        <v>781.93</v>
      </c>
      <c r="C44" s="85">
        <f t="shared" si="20"/>
        <v>781.93</v>
      </c>
      <c r="D44" s="85">
        <f t="shared" si="21"/>
        <v>747.06</v>
      </c>
      <c r="E44" s="85">
        <f t="shared" si="22"/>
        <v>695.59</v>
      </c>
      <c r="F44" s="95"/>
      <c r="G44" s="95"/>
      <c r="H44" s="85">
        <f t="shared" si="23"/>
        <v>614.83</v>
      </c>
      <c r="I44" s="95"/>
      <c r="J44" s="95">
        <v>474.36</v>
      </c>
      <c r="K44" s="95">
        <v>140.47</v>
      </c>
      <c r="L44" s="85">
        <f t="shared" si="24"/>
        <v>0</v>
      </c>
      <c r="M44" s="95"/>
      <c r="N44" s="95"/>
      <c r="O44" s="95"/>
      <c r="P44" s="95"/>
      <c r="Q44" s="85">
        <f t="shared" si="25"/>
        <v>80.76</v>
      </c>
      <c r="R44" s="95">
        <v>11.7</v>
      </c>
      <c r="S44" s="95">
        <v>69.04</v>
      </c>
      <c r="T44" s="95">
        <v>0.02</v>
      </c>
      <c r="U44" s="85">
        <f t="shared" si="26"/>
        <v>50</v>
      </c>
      <c r="V44" s="95">
        <v>50</v>
      </c>
      <c r="W44" s="95"/>
      <c r="X44" s="95"/>
      <c r="Y44" s="95"/>
      <c r="Z44" s="95"/>
      <c r="AA44" s="85">
        <f t="shared" si="27"/>
        <v>1.47</v>
      </c>
      <c r="AB44" s="95">
        <v>1.47</v>
      </c>
      <c r="AC44" s="95"/>
      <c r="AD44" s="95"/>
      <c r="AE44" s="95"/>
      <c r="AF44" s="95"/>
      <c r="AG44" s="85">
        <f t="shared" si="28"/>
        <v>34.87</v>
      </c>
      <c r="AH44" s="85">
        <f t="shared" si="29"/>
        <v>34.87</v>
      </c>
      <c r="AI44" s="95"/>
      <c r="AJ44" s="95"/>
      <c r="AK44" s="95"/>
      <c r="AL44" s="95"/>
      <c r="AM44" s="95"/>
      <c r="AN44" s="95"/>
      <c r="AO44" s="95"/>
      <c r="AP44" s="95">
        <v>0</v>
      </c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>
        <v>34.87</v>
      </c>
      <c r="BG44" s="95"/>
      <c r="BH44" s="95"/>
      <c r="BI44" s="95"/>
      <c r="BJ44" s="95"/>
      <c r="BK44" s="95">
        <v>0</v>
      </c>
      <c r="BL44" s="95"/>
      <c r="BM44" s="95"/>
      <c r="BN44" s="95"/>
      <c r="BO44" s="95"/>
      <c r="BP44" s="95"/>
      <c r="BQ44" s="95"/>
      <c r="BR44" s="95"/>
      <c r="BS44" s="95"/>
      <c r="BT44" s="95"/>
      <c r="BU44" s="96"/>
    </row>
    <row r="45" ht="21" customHeight="1" spans="1:73">
      <c r="A45" s="40" t="s">
        <v>311</v>
      </c>
      <c r="B45" s="85">
        <f t="shared" si="19"/>
        <v>1193.15</v>
      </c>
      <c r="C45" s="85">
        <f t="shared" si="20"/>
        <v>1193.15</v>
      </c>
      <c r="D45" s="85">
        <f t="shared" si="21"/>
        <v>1126.47</v>
      </c>
      <c r="E45" s="85">
        <f t="shared" si="22"/>
        <v>986.07</v>
      </c>
      <c r="F45" s="86"/>
      <c r="G45" s="86"/>
      <c r="H45" s="85">
        <f t="shared" si="23"/>
        <v>942.33</v>
      </c>
      <c r="I45" s="87"/>
      <c r="J45" s="87">
        <v>942.33</v>
      </c>
      <c r="K45" s="86"/>
      <c r="L45" s="85">
        <f t="shared" si="24"/>
        <v>0</v>
      </c>
      <c r="M45" s="86"/>
      <c r="N45" s="86"/>
      <c r="O45" s="86"/>
      <c r="P45" s="86"/>
      <c r="Q45" s="85">
        <f t="shared" si="25"/>
        <v>43.74</v>
      </c>
      <c r="R45" s="86">
        <v>8.31</v>
      </c>
      <c r="S45" s="87">
        <v>35.43</v>
      </c>
      <c r="T45" s="86"/>
      <c r="U45" s="85">
        <f t="shared" si="26"/>
        <v>50</v>
      </c>
      <c r="V45" s="86">
        <v>50</v>
      </c>
      <c r="W45" s="86"/>
      <c r="X45" s="86"/>
      <c r="Y45" s="86"/>
      <c r="Z45" s="86"/>
      <c r="AA45" s="85">
        <f t="shared" si="27"/>
        <v>90.4</v>
      </c>
      <c r="AB45" s="86">
        <v>4.9</v>
      </c>
      <c r="AC45" s="86"/>
      <c r="AD45" s="86"/>
      <c r="AE45" s="86"/>
      <c r="AF45" s="86">
        <v>85.5</v>
      </c>
      <c r="AG45" s="85">
        <f t="shared" si="28"/>
        <v>66.68</v>
      </c>
      <c r="AH45" s="85">
        <f t="shared" si="29"/>
        <v>66.68</v>
      </c>
      <c r="AI45" s="86"/>
      <c r="AJ45" s="86"/>
      <c r="AK45" s="86"/>
      <c r="AL45" s="86"/>
      <c r="AM45" s="86"/>
      <c r="AN45" s="86"/>
      <c r="AO45" s="86"/>
      <c r="AP45" s="85">
        <f t="shared" si="30"/>
        <v>0</v>
      </c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>
        <v>66.68</v>
      </c>
      <c r="BG45" s="86"/>
      <c r="BH45" s="86"/>
      <c r="BI45" s="86"/>
      <c r="BJ45" s="93"/>
      <c r="BK45" s="85">
        <f t="shared" si="31"/>
        <v>0</v>
      </c>
      <c r="BL45" s="86"/>
      <c r="BM45" s="86"/>
      <c r="BN45" s="86"/>
      <c r="BO45" s="86"/>
      <c r="BP45" s="86"/>
      <c r="BQ45" s="86"/>
      <c r="BR45" s="86"/>
      <c r="BS45" s="86"/>
      <c r="BT45" s="86"/>
      <c r="BU45" s="88"/>
    </row>
    <row r="46" ht="21" hidden="1" customHeight="1" spans="1:73">
      <c r="A46" s="40" t="s">
        <v>312</v>
      </c>
      <c r="B46" s="85">
        <f t="shared" si="19"/>
        <v>456.68</v>
      </c>
      <c r="C46" s="85">
        <f t="shared" si="20"/>
        <v>456.68</v>
      </c>
      <c r="D46" s="85">
        <f t="shared" si="21"/>
        <v>440.88</v>
      </c>
      <c r="E46" s="85">
        <f t="shared" si="22"/>
        <v>389.01</v>
      </c>
      <c r="F46" s="86"/>
      <c r="G46" s="86"/>
      <c r="H46" s="85">
        <f t="shared" si="23"/>
        <v>305.77</v>
      </c>
      <c r="I46" s="87">
        <v>27.18</v>
      </c>
      <c r="J46" s="87">
        <v>151.83</v>
      </c>
      <c r="K46" s="86">
        <v>126.76</v>
      </c>
      <c r="L46" s="85">
        <f t="shared" si="24"/>
        <v>0</v>
      </c>
      <c r="M46" s="86"/>
      <c r="N46" s="86"/>
      <c r="O46" s="86"/>
      <c r="P46" s="86"/>
      <c r="Q46" s="85">
        <f t="shared" si="25"/>
        <v>83.24</v>
      </c>
      <c r="R46" s="86">
        <v>60.66</v>
      </c>
      <c r="S46" s="87">
        <v>22.58</v>
      </c>
      <c r="T46" s="86"/>
      <c r="U46" s="85">
        <f t="shared" si="26"/>
        <v>50.11</v>
      </c>
      <c r="V46" s="86">
        <v>50</v>
      </c>
      <c r="W46" s="86"/>
      <c r="X46" s="86"/>
      <c r="Y46" s="86"/>
      <c r="Z46" s="86">
        <v>0.11</v>
      </c>
      <c r="AA46" s="85">
        <f t="shared" si="27"/>
        <v>1.76</v>
      </c>
      <c r="AB46" s="86">
        <v>1.76</v>
      </c>
      <c r="AC46" s="86"/>
      <c r="AD46" s="86"/>
      <c r="AE46" s="86"/>
      <c r="AF46" s="86"/>
      <c r="AG46" s="85">
        <f t="shared" si="28"/>
        <v>15.8</v>
      </c>
      <c r="AH46" s="85">
        <f t="shared" si="29"/>
        <v>15.8</v>
      </c>
      <c r="AI46" s="86"/>
      <c r="AJ46" s="86"/>
      <c r="AK46" s="86"/>
      <c r="AL46" s="86"/>
      <c r="AM46" s="86"/>
      <c r="AN46" s="86"/>
      <c r="AO46" s="86"/>
      <c r="AP46" s="85">
        <f t="shared" si="30"/>
        <v>0</v>
      </c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>
        <v>15.8</v>
      </c>
      <c r="BG46" s="86"/>
      <c r="BH46" s="86"/>
      <c r="BI46" s="86"/>
      <c r="BJ46" s="93"/>
      <c r="BK46" s="85">
        <f t="shared" si="31"/>
        <v>0</v>
      </c>
      <c r="BL46" s="86"/>
      <c r="BM46" s="86"/>
      <c r="BN46" s="86"/>
      <c r="BO46" s="86"/>
      <c r="BP46" s="86"/>
      <c r="BQ46" s="86"/>
      <c r="BR46" s="86"/>
      <c r="BS46" s="86"/>
      <c r="BT46" s="86"/>
      <c r="BU46" s="88"/>
    </row>
    <row r="47" ht="21" hidden="1" customHeight="1" spans="1:73">
      <c r="A47" s="40" t="s">
        <v>313</v>
      </c>
      <c r="B47" s="85">
        <f t="shared" si="19"/>
        <v>1337.51</v>
      </c>
      <c r="C47" s="85">
        <f t="shared" si="20"/>
        <v>1337.51</v>
      </c>
      <c r="D47" s="85">
        <f t="shared" si="21"/>
        <v>1292.51</v>
      </c>
      <c r="E47" s="85">
        <f t="shared" si="22"/>
        <v>1290.03</v>
      </c>
      <c r="F47" s="86"/>
      <c r="G47" s="86"/>
      <c r="H47" s="85">
        <f t="shared" si="23"/>
        <v>1189.6</v>
      </c>
      <c r="I47" s="87"/>
      <c r="J47" s="87">
        <v>1189.6</v>
      </c>
      <c r="K47" s="86"/>
      <c r="L47" s="85">
        <f t="shared" si="24"/>
        <v>0</v>
      </c>
      <c r="M47" s="86"/>
      <c r="N47" s="86"/>
      <c r="O47" s="86"/>
      <c r="P47" s="86"/>
      <c r="Q47" s="85">
        <f t="shared" si="25"/>
        <v>100.43</v>
      </c>
      <c r="R47" s="86"/>
      <c r="S47" s="87">
        <v>100.43</v>
      </c>
      <c r="T47" s="86"/>
      <c r="U47" s="85">
        <f t="shared" si="26"/>
        <v>0</v>
      </c>
      <c r="V47" s="86"/>
      <c r="W47" s="86"/>
      <c r="X47" s="86"/>
      <c r="Y47" s="86"/>
      <c r="Z47" s="86"/>
      <c r="AA47" s="85">
        <f t="shared" si="27"/>
        <v>2.48</v>
      </c>
      <c r="AB47" s="86">
        <v>1.79</v>
      </c>
      <c r="AC47" s="86"/>
      <c r="AD47" s="86"/>
      <c r="AE47" s="86"/>
      <c r="AF47" s="86">
        <v>0.69</v>
      </c>
      <c r="AG47" s="85">
        <f t="shared" si="28"/>
        <v>45</v>
      </c>
      <c r="AH47" s="85">
        <f t="shared" si="29"/>
        <v>45</v>
      </c>
      <c r="AI47" s="86"/>
      <c r="AJ47" s="86"/>
      <c r="AK47" s="86"/>
      <c r="AL47" s="86"/>
      <c r="AM47" s="86"/>
      <c r="AN47" s="86"/>
      <c r="AO47" s="86"/>
      <c r="AP47" s="85">
        <f t="shared" si="30"/>
        <v>0</v>
      </c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>
        <v>45</v>
      </c>
      <c r="BG47" s="86"/>
      <c r="BH47" s="86"/>
      <c r="BI47" s="86"/>
      <c r="BJ47" s="93"/>
      <c r="BK47" s="85">
        <f t="shared" si="31"/>
        <v>0</v>
      </c>
      <c r="BL47" s="86"/>
      <c r="BM47" s="86"/>
      <c r="BN47" s="86"/>
      <c r="BO47" s="86"/>
      <c r="BP47" s="86"/>
      <c r="BQ47" s="86"/>
      <c r="BR47" s="86"/>
      <c r="BS47" s="86"/>
      <c r="BT47" s="86"/>
      <c r="BU47" s="88"/>
    </row>
    <row r="48" ht="21" hidden="1" customHeight="1" spans="1:73">
      <c r="A48" s="40" t="s">
        <v>314</v>
      </c>
      <c r="B48" s="85">
        <f t="shared" si="19"/>
        <v>780.53</v>
      </c>
      <c r="C48" s="85">
        <f t="shared" si="20"/>
        <v>780.53</v>
      </c>
      <c r="D48" s="85">
        <f t="shared" si="21"/>
        <v>753.15</v>
      </c>
      <c r="E48" s="85">
        <f t="shared" si="22"/>
        <v>702.28</v>
      </c>
      <c r="F48" s="86"/>
      <c r="G48" s="86"/>
      <c r="H48" s="85">
        <f t="shared" si="23"/>
        <v>673.32</v>
      </c>
      <c r="I48" s="87">
        <v>9.55</v>
      </c>
      <c r="J48" s="87">
        <v>424.32</v>
      </c>
      <c r="K48" s="86">
        <v>239.45</v>
      </c>
      <c r="L48" s="85">
        <f t="shared" si="24"/>
        <v>0</v>
      </c>
      <c r="M48" s="86"/>
      <c r="N48" s="86"/>
      <c r="O48" s="86"/>
      <c r="P48" s="86"/>
      <c r="Q48" s="85">
        <f t="shared" si="25"/>
        <v>28.96</v>
      </c>
      <c r="R48" s="86">
        <v>7.4</v>
      </c>
      <c r="S48" s="87">
        <v>19.56</v>
      </c>
      <c r="T48" s="86">
        <v>2</v>
      </c>
      <c r="U48" s="85">
        <f t="shared" si="26"/>
        <v>50</v>
      </c>
      <c r="V48" s="86">
        <v>50</v>
      </c>
      <c r="W48" s="86"/>
      <c r="X48" s="86"/>
      <c r="Y48" s="86"/>
      <c r="Z48" s="86"/>
      <c r="AA48" s="85">
        <f t="shared" si="27"/>
        <v>0.87</v>
      </c>
      <c r="AB48" s="86">
        <v>0.81</v>
      </c>
      <c r="AC48" s="86"/>
      <c r="AD48" s="86"/>
      <c r="AE48" s="86"/>
      <c r="AF48" s="86">
        <v>0.06</v>
      </c>
      <c r="AG48" s="85">
        <f t="shared" si="28"/>
        <v>27.38</v>
      </c>
      <c r="AH48" s="85">
        <f t="shared" si="29"/>
        <v>27.38</v>
      </c>
      <c r="AI48" s="86"/>
      <c r="AJ48" s="86"/>
      <c r="AK48" s="86"/>
      <c r="AL48" s="86"/>
      <c r="AM48" s="86"/>
      <c r="AN48" s="86"/>
      <c r="AO48" s="86"/>
      <c r="AP48" s="85">
        <f t="shared" si="30"/>
        <v>0</v>
      </c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>
        <v>27.38</v>
      </c>
      <c r="BG48" s="86"/>
      <c r="BH48" s="86"/>
      <c r="BI48" s="86"/>
      <c r="BJ48" s="93"/>
      <c r="BK48" s="85">
        <f t="shared" si="31"/>
        <v>0</v>
      </c>
      <c r="BL48" s="86"/>
      <c r="BM48" s="86"/>
      <c r="BN48" s="86"/>
      <c r="BO48" s="86"/>
      <c r="BP48" s="86"/>
      <c r="BQ48" s="86"/>
      <c r="BR48" s="86"/>
      <c r="BS48" s="86"/>
      <c r="BT48" s="86"/>
      <c r="BU48" s="88"/>
    </row>
    <row r="49" ht="21" hidden="1" customHeight="1" spans="1:73">
      <c r="A49" s="40" t="s">
        <v>315</v>
      </c>
      <c r="B49" s="85">
        <f t="shared" si="19"/>
        <v>610.65</v>
      </c>
      <c r="C49" s="85">
        <f t="shared" si="20"/>
        <v>610.65</v>
      </c>
      <c r="D49" s="85">
        <f t="shared" si="21"/>
        <v>578.33</v>
      </c>
      <c r="E49" s="85">
        <f t="shared" si="22"/>
        <v>517.02</v>
      </c>
      <c r="F49" s="86"/>
      <c r="G49" s="86"/>
      <c r="H49" s="85">
        <f t="shared" si="23"/>
        <v>505.79</v>
      </c>
      <c r="I49" s="87">
        <v>45.17</v>
      </c>
      <c r="J49" s="87">
        <v>460.62</v>
      </c>
      <c r="K49" s="86">
        <v>0</v>
      </c>
      <c r="L49" s="85">
        <f t="shared" si="24"/>
        <v>0</v>
      </c>
      <c r="M49" s="86"/>
      <c r="N49" s="86"/>
      <c r="O49" s="86"/>
      <c r="P49" s="86"/>
      <c r="Q49" s="85">
        <f t="shared" si="25"/>
        <v>11.23</v>
      </c>
      <c r="R49" s="86">
        <v>0</v>
      </c>
      <c r="S49" s="87">
        <v>11.23</v>
      </c>
      <c r="T49" s="86">
        <v>0</v>
      </c>
      <c r="U49" s="85">
        <f t="shared" si="26"/>
        <v>60.58</v>
      </c>
      <c r="V49" s="86">
        <v>50</v>
      </c>
      <c r="W49" s="86">
        <v>10.58</v>
      </c>
      <c r="X49" s="86">
        <v>0</v>
      </c>
      <c r="Y49" s="86">
        <v>0</v>
      </c>
      <c r="Z49" s="86">
        <v>0</v>
      </c>
      <c r="AA49" s="85">
        <f t="shared" si="27"/>
        <v>0.73</v>
      </c>
      <c r="AB49" s="86">
        <v>0.54</v>
      </c>
      <c r="AC49" s="86">
        <v>0</v>
      </c>
      <c r="AD49" s="86">
        <v>0</v>
      </c>
      <c r="AE49" s="86">
        <v>0</v>
      </c>
      <c r="AF49" s="86">
        <v>0.19</v>
      </c>
      <c r="AG49" s="85">
        <f t="shared" si="28"/>
        <v>32.32</v>
      </c>
      <c r="AH49" s="85">
        <f t="shared" si="29"/>
        <v>32.32</v>
      </c>
      <c r="AI49" s="86"/>
      <c r="AJ49" s="86"/>
      <c r="AK49" s="86"/>
      <c r="AL49" s="86"/>
      <c r="AM49" s="86"/>
      <c r="AN49" s="86">
        <v>3.69</v>
      </c>
      <c r="AO49" s="86"/>
      <c r="AP49" s="85">
        <f t="shared" si="30"/>
        <v>0</v>
      </c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>
        <v>28.63</v>
      </c>
      <c r="BJ49" s="93"/>
      <c r="BK49" s="85">
        <f t="shared" si="31"/>
        <v>0</v>
      </c>
      <c r="BL49" s="86"/>
      <c r="BM49" s="86"/>
      <c r="BN49" s="86"/>
      <c r="BO49" s="86"/>
      <c r="BP49" s="86"/>
      <c r="BQ49" s="86"/>
      <c r="BR49" s="86"/>
      <c r="BS49" s="86"/>
      <c r="BT49" s="86"/>
      <c r="BU49" s="88"/>
    </row>
    <row r="50" ht="21" hidden="1" customHeight="1" spans="1:73">
      <c r="A50" s="31"/>
      <c r="B50" s="85">
        <f t="shared" si="19"/>
        <v>0</v>
      </c>
      <c r="C50" s="85">
        <f t="shared" si="20"/>
        <v>0</v>
      </c>
      <c r="D50" s="85">
        <f t="shared" si="21"/>
        <v>0</v>
      </c>
      <c r="E50" s="85">
        <f t="shared" si="22"/>
        <v>0</v>
      </c>
      <c r="F50" s="86"/>
      <c r="G50" s="86"/>
      <c r="H50" s="85">
        <f t="shared" si="23"/>
        <v>0</v>
      </c>
      <c r="I50" s="86"/>
      <c r="J50" s="86"/>
      <c r="K50" s="86"/>
      <c r="L50" s="85">
        <f t="shared" si="24"/>
        <v>0</v>
      </c>
      <c r="M50" s="86"/>
      <c r="N50" s="86"/>
      <c r="O50" s="86"/>
      <c r="P50" s="86"/>
      <c r="Q50" s="85">
        <f t="shared" si="25"/>
        <v>0</v>
      </c>
      <c r="R50" s="86"/>
      <c r="S50" s="86"/>
      <c r="T50" s="86"/>
      <c r="U50" s="85">
        <f t="shared" si="26"/>
        <v>0</v>
      </c>
      <c r="V50" s="86"/>
      <c r="W50" s="86"/>
      <c r="X50" s="86"/>
      <c r="Y50" s="86"/>
      <c r="Z50" s="86"/>
      <c r="AA50" s="85">
        <f t="shared" si="27"/>
        <v>0</v>
      </c>
      <c r="AB50" s="86"/>
      <c r="AC50" s="86"/>
      <c r="AD50" s="86"/>
      <c r="AE50" s="86"/>
      <c r="AF50" s="86"/>
      <c r="AG50" s="85">
        <f t="shared" si="28"/>
        <v>0</v>
      </c>
      <c r="AH50" s="85">
        <f t="shared" si="29"/>
        <v>0</v>
      </c>
      <c r="AI50" s="86"/>
      <c r="AJ50" s="86"/>
      <c r="AK50" s="86"/>
      <c r="AL50" s="86"/>
      <c r="AM50" s="86"/>
      <c r="AN50" s="86"/>
      <c r="AO50" s="86"/>
      <c r="AP50" s="85">
        <f t="shared" si="30"/>
        <v>0</v>
      </c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5">
        <f t="shared" si="31"/>
        <v>0</v>
      </c>
      <c r="BL50" s="86"/>
      <c r="BM50" s="86"/>
      <c r="BN50" s="86"/>
      <c r="BO50" s="86"/>
      <c r="BP50" s="86"/>
      <c r="BQ50" s="86"/>
      <c r="BR50" s="86"/>
      <c r="BS50" s="86"/>
      <c r="BT50" s="86"/>
      <c r="BU50" s="90"/>
    </row>
    <row r="51" ht="21" hidden="1" customHeight="1" spans="1:73">
      <c r="A51" s="97"/>
      <c r="B51" s="98">
        <f t="shared" si="19"/>
        <v>0</v>
      </c>
      <c r="C51" s="98">
        <f t="shared" si="20"/>
        <v>0</v>
      </c>
      <c r="D51" s="98">
        <f t="shared" si="21"/>
        <v>0</v>
      </c>
      <c r="E51" s="98">
        <f t="shared" si="22"/>
        <v>0</v>
      </c>
      <c r="F51" s="99"/>
      <c r="G51" s="99"/>
      <c r="H51" s="98">
        <f t="shared" si="23"/>
        <v>0</v>
      </c>
      <c r="I51" s="99"/>
      <c r="J51" s="99"/>
      <c r="K51" s="99"/>
      <c r="L51" s="98">
        <f t="shared" si="24"/>
        <v>0</v>
      </c>
      <c r="M51" s="99"/>
      <c r="N51" s="99"/>
      <c r="O51" s="99"/>
      <c r="P51" s="99"/>
      <c r="Q51" s="98">
        <f t="shared" si="25"/>
        <v>0</v>
      </c>
      <c r="R51" s="99"/>
      <c r="S51" s="99"/>
      <c r="T51" s="99"/>
      <c r="U51" s="98">
        <f t="shared" si="26"/>
        <v>0</v>
      </c>
      <c r="V51" s="99"/>
      <c r="W51" s="99"/>
      <c r="X51" s="99"/>
      <c r="Y51" s="99"/>
      <c r="Z51" s="99"/>
      <c r="AA51" s="98">
        <f t="shared" si="27"/>
        <v>0</v>
      </c>
      <c r="AB51" s="99"/>
      <c r="AC51" s="99"/>
      <c r="AD51" s="99"/>
      <c r="AE51" s="99"/>
      <c r="AF51" s="99"/>
      <c r="AG51" s="98">
        <f t="shared" si="28"/>
        <v>0</v>
      </c>
      <c r="AH51" s="98">
        <f t="shared" si="29"/>
        <v>0</v>
      </c>
      <c r="AI51" s="99"/>
      <c r="AJ51" s="99"/>
      <c r="AK51" s="99"/>
      <c r="AL51" s="99"/>
      <c r="AM51" s="99"/>
      <c r="AN51" s="99"/>
      <c r="AO51" s="99"/>
      <c r="AP51" s="98">
        <f t="shared" si="30"/>
        <v>0</v>
      </c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8">
        <f t="shared" si="31"/>
        <v>0</v>
      </c>
      <c r="BL51" s="99"/>
      <c r="BM51" s="99"/>
      <c r="BN51" s="99"/>
      <c r="BO51" s="99"/>
      <c r="BP51" s="99"/>
      <c r="BQ51" s="99"/>
      <c r="BR51" s="99"/>
      <c r="BS51" s="99"/>
      <c r="BT51" s="99"/>
      <c r="BU51" s="100"/>
    </row>
    <row r="54" spans="1:73">
      <c r="AP54" s="63" t="s">
        <v>253</v>
      </c>
    </row>
  </sheetData>
  <mergeCells count="75">
    <mergeCell ref="A1:BU1"/>
    <mergeCell ref="BR2:BU2"/>
    <mergeCell ref="E3:AF3"/>
    <mergeCell ref="AH3:BJ3"/>
    <mergeCell ref="BL3:BU3"/>
    <mergeCell ref="E4:T4"/>
    <mergeCell ref="U4:Z4"/>
    <mergeCell ref="AA4:AF4"/>
    <mergeCell ref="AI4:BI4"/>
    <mergeCell ref="I5:K5"/>
    <mergeCell ref="M5:P5"/>
    <mergeCell ref="R5:T5"/>
    <mergeCell ref="AQ5:AV5"/>
    <mergeCell ref="E8:T8"/>
    <mergeCell ref="U8:Z8"/>
    <mergeCell ref="AA8:AF8"/>
    <mergeCell ref="AH8:BI8"/>
    <mergeCell ref="BK8:BU8"/>
    <mergeCell ref="A3:A6"/>
    <mergeCell ref="B3:B6"/>
    <mergeCell ref="C3:C6"/>
    <mergeCell ref="D3:D6"/>
    <mergeCell ref="E5:E6"/>
    <mergeCell ref="F5:F6"/>
    <mergeCell ref="G5:G6"/>
    <mergeCell ref="H5:H6"/>
    <mergeCell ref="L5:L6"/>
    <mergeCell ref="Q5:Q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3:AG6"/>
    <mergeCell ref="AH4:AH6"/>
    <mergeCell ref="AI5:AI6"/>
    <mergeCell ref="AJ5:AJ6"/>
    <mergeCell ref="AK5:AK6"/>
    <mergeCell ref="AL5:AL6"/>
    <mergeCell ref="AM5:AM6"/>
    <mergeCell ref="AN5:AN6"/>
    <mergeCell ref="AO5:AO6"/>
    <mergeCell ref="AP5:AP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4:BJ6"/>
    <mergeCell ref="BK3:BK6"/>
    <mergeCell ref="BL4:BL6"/>
    <mergeCell ref="BM4:BM6"/>
    <mergeCell ref="BN4:BN6"/>
    <mergeCell ref="BO4:BO6"/>
    <mergeCell ref="BP4:BP6"/>
    <mergeCell ref="BQ4:BQ6"/>
    <mergeCell ref="BR4:BR6"/>
    <mergeCell ref="BS4:BS6"/>
    <mergeCell ref="BT4:BT6"/>
    <mergeCell ref="BU4:BU6"/>
  </mergeCells>
  <pageMargins left="0.75" right="0.75" top="1" bottom="1" header="0.5" footer="0.5"/>
  <pageSetup paperSize="8" scale="23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L52"/>
  <sheetViews>
    <sheetView workbookViewId="0">
      <pane ySplit="9" topLeftCell="A10" activePane="bottomLeft" state="frozen"/>
      <selection/>
      <selection pane="bottomLeft" activeCell="E56" sqref="E56"/>
    </sheetView>
  </sheetViews>
  <sheetFormatPr defaultColWidth="9" defaultRowHeight="14.25"/>
  <cols>
    <col min="1" max="1" width="16" style="2"/>
    <col min="2" max="2" width="20.5" style="4" customWidth="1"/>
    <col min="3" max="3" width="19.125" style="4" customWidth="1"/>
    <col min="4" max="4" width="8.375" style="4" customWidth="1"/>
    <col min="5" max="6" width="6" style="5" customWidth="1"/>
    <col min="7" max="7" width="8.375" style="4" customWidth="1"/>
    <col min="8" max="9" width="7.375" style="5" customWidth="1"/>
    <col min="10" max="10" width="6" style="5" customWidth="1"/>
    <col min="11" max="11" width="8.375" style="5" customWidth="1"/>
    <col min="12" max="12" width="7.375" style="5" customWidth="1"/>
    <col min="13" max="13" width="6.375" style="4" customWidth="1"/>
    <col min="14" max="16" width="6" style="5" customWidth="1"/>
    <col min="17" max="17" width="6.375" style="5" customWidth="1"/>
    <col min="18" max="18" width="7.375" style="5" customWidth="1"/>
    <col min="19" max="19" width="8.375" style="4" customWidth="1"/>
    <col min="20" max="20" width="6" style="5" customWidth="1"/>
    <col min="21" max="22" width="7.375" style="5" customWidth="1"/>
    <col min="23" max="24" width="6.375" style="5" customWidth="1"/>
    <col min="25" max="26" width="8.375" style="4" customWidth="1"/>
    <col min="27" max="27" width="8.375" style="5" customWidth="1"/>
    <col min="28" max="33" width="7.375" style="5" customWidth="1"/>
    <col min="34" max="34" width="7.375" style="4" customWidth="1"/>
    <col min="35" max="35" width="6.375" style="5" customWidth="1"/>
    <col min="36" max="36" width="7.375" style="5" customWidth="1"/>
    <col min="37" max="39" width="6.375" style="5" customWidth="1"/>
    <col min="40" max="40" width="7.375" style="5" customWidth="1"/>
    <col min="41" max="41" width="6.375" style="5" customWidth="1"/>
    <col min="42" max="43" width="6" style="5" customWidth="1"/>
    <col min="44" max="44" width="6.375" style="5" customWidth="1"/>
    <col min="45" max="45" width="6" style="5" customWidth="1"/>
    <col min="46" max="47" width="7.375" style="5" customWidth="1"/>
    <col min="48" max="48" width="8.375" style="4" customWidth="1"/>
    <col min="49" max="49" width="6.375" style="4" customWidth="1"/>
    <col min="50" max="57" width="6" style="5" customWidth="1"/>
    <col min="58" max="58" width="6" style="4" customWidth="1"/>
    <col min="59" max="63" width="6" style="5" customWidth="1"/>
    <col min="64" max="64" width="6" style="4" customWidth="1"/>
    <col min="65" max="74" width="6" style="5" customWidth="1"/>
    <col min="75" max="75" width="6.375" style="5" customWidth="1"/>
    <col min="76" max="76" width="8.375" style="4" customWidth="1"/>
    <col min="77" max="77" width="6" style="5" customWidth="1"/>
    <col min="78" max="78" width="7.375" style="5" customWidth="1"/>
    <col min="79" max="79" width="8.375" style="5" customWidth="1"/>
    <col min="80" max="80" width="6" style="5" customWidth="1"/>
    <col min="81" max="81" width="6.375" style="5" customWidth="1"/>
    <col min="82" max="82" width="7.375" style="4" customWidth="1"/>
    <col min="83" max="83" width="6.375" style="5" customWidth="1"/>
    <col min="84" max="84" width="7.375" style="5" customWidth="1"/>
    <col min="85" max="89" width="6" style="5" customWidth="1"/>
    <col min="90" max="90" width="6.375" style="5" customWidth="1"/>
    <col min="91" max="91" width="6" style="5" customWidth="1"/>
    <col min="92" max="92" width="6.375" style="5" customWidth="1"/>
    <col min="93" max="93" width="6" style="5" customWidth="1"/>
    <col min="94" max="94" width="8.375" style="4" customWidth="1"/>
    <col min="95" max="99" width="6" style="5" customWidth="1"/>
    <col min="100" max="100" width="8.375" style="4" customWidth="1"/>
    <col min="101" max="101" width="7.375" style="5" customWidth="1"/>
    <col min="102" max="103" width="6.375" style="5" customWidth="1"/>
    <col min="104" max="104" width="7.375" style="5" customWidth="1"/>
    <col min="105" max="106" width="6" style="5" customWidth="1"/>
    <col min="107" max="108" width="7.375" style="5" customWidth="1"/>
    <col min="109" max="110" width="6" style="5" customWidth="1"/>
    <col min="111" max="111" width="7.375" style="5" customWidth="1"/>
    <col min="112" max="112" width="6" style="4" customWidth="1"/>
    <col min="113" max="113" width="6" style="5" customWidth="1"/>
    <col min="114" max="114" width="7" style="5" customWidth="1"/>
    <col min="115" max="119" width="6" style="5" customWidth="1"/>
    <col min="120" max="120" width="6" style="4" customWidth="1"/>
    <col min="121" max="126" width="6" style="5" customWidth="1"/>
    <col min="127" max="127" width="7.375" style="4" customWidth="1"/>
    <col min="128" max="128" width="6" style="5" customWidth="1"/>
    <col min="129" max="129" width="7.375" style="5" customWidth="1"/>
    <col min="130" max="130" width="6" style="5" customWidth="1"/>
    <col min="131" max="131" width="7.375" style="4"/>
    <col min="132" max="139" width="6" style="5" customWidth="1"/>
    <col min="140" max="140" width="7.375" style="5" customWidth="1"/>
    <col min="141" max="141" width="10.5" style="4"/>
    <col min="142" max="142" width="11.75" style="4"/>
    <col min="143" max="16384" width="9" style="2"/>
  </cols>
  <sheetData>
    <row r="1" ht="22.5" spans="1:142">
      <c r="A1" s="6" t="s">
        <v>316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</row>
    <row r="2" ht="21" customHeight="1" spans="1:142">
      <c r="A2" s="2" t="s">
        <v>263</v>
      </c>
      <c r="EH2" s="7" t="s">
        <v>264</v>
      </c>
    </row>
    <row r="3" ht="20" customHeight="1" spans="1:142">
      <c r="A3" s="8" t="s">
        <v>265</v>
      </c>
      <c r="B3" s="9" t="s">
        <v>98</v>
      </c>
      <c r="C3" s="10" t="s">
        <v>101</v>
      </c>
      <c r="D3" s="9" t="s">
        <v>103</v>
      </c>
      <c r="E3" s="11" t="s">
        <v>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 t="s">
        <v>134</v>
      </c>
      <c r="T3" s="11" t="s">
        <v>7</v>
      </c>
      <c r="U3" s="12"/>
      <c r="V3" s="12"/>
      <c r="W3" s="12"/>
      <c r="X3" s="12"/>
      <c r="Y3" s="12" t="s">
        <v>146</v>
      </c>
      <c r="Z3" s="12" t="s">
        <v>105</v>
      </c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 t="s">
        <v>192</v>
      </c>
      <c r="AW3" s="13" t="s">
        <v>105</v>
      </c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5"/>
      <c r="CP3" s="12" t="s">
        <v>143</v>
      </c>
      <c r="CQ3" s="11" t="s">
        <v>7</v>
      </c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6" t="s">
        <v>179</v>
      </c>
      <c r="DI3" s="11" t="s">
        <v>7</v>
      </c>
      <c r="DJ3" s="12"/>
      <c r="DK3" s="12"/>
      <c r="DL3" s="12"/>
      <c r="DM3" s="12"/>
      <c r="DN3" s="12"/>
      <c r="DO3" s="12"/>
      <c r="DP3" s="9" t="s">
        <v>195</v>
      </c>
      <c r="DQ3" s="11" t="s">
        <v>7</v>
      </c>
      <c r="DR3" s="12"/>
      <c r="DS3" s="12"/>
      <c r="DT3" s="12"/>
      <c r="DU3" s="12"/>
      <c r="DV3" s="12"/>
      <c r="DW3" s="9" t="s">
        <v>209</v>
      </c>
      <c r="DX3" s="11" t="s">
        <v>7</v>
      </c>
      <c r="DY3" s="12"/>
      <c r="DZ3" s="12"/>
      <c r="EA3" s="9" t="s">
        <v>217</v>
      </c>
      <c r="EB3" s="11" t="s">
        <v>7</v>
      </c>
      <c r="EC3" s="12"/>
      <c r="ED3" s="12"/>
      <c r="EE3" s="12"/>
      <c r="EF3" s="12"/>
      <c r="EG3" s="12"/>
      <c r="EH3" s="12"/>
      <c r="EI3" s="12"/>
      <c r="EJ3" s="12"/>
      <c r="EK3" s="9" t="s">
        <v>237</v>
      </c>
      <c r="EL3" s="17" t="s">
        <v>240</v>
      </c>
    </row>
    <row r="4" ht="20" customHeight="1" spans="1:142">
      <c r="A4" s="18"/>
      <c r="B4" s="19"/>
      <c r="C4" s="19"/>
      <c r="D4" s="19"/>
      <c r="E4" s="20" t="s">
        <v>106</v>
      </c>
      <c r="F4" s="21" t="s">
        <v>108</v>
      </c>
      <c r="G4" s="21" t="s">
        <v>110</v>
      </c>
      <c r="H4" s="22" t="s">
        <v>7</v>
      </c>
      <c r="I4" s="23"/>
      <c r="J4" s="23"/>
      <c r="K4" s="23"/>
      <c r="L4" s="23"/>
      <c r="M4" s="19" t="s">
        <v>122</v>
      </c>
      <c r="N4" s="22" t="s">
        <v>7</v>
      </c>
      <c r="O4" s="23"/>
      <c r="P4" s="23"/>
      <c r="Q4" s="23"/>
      <c r="R4" s="21" t="s">
        <v>132</v>
      </c>
      <c r="S4" s="23"/>
      <c r="T4" s="23" t="s">
        <v>136</v>
      </c>
      <c r="U4" s="23" t="s">
        <v>138</v>
      </c>
      <c r="V4" s="23" t="s">
        <v>140</v>
      </c>
      <c r="W4" s="23" t="s">
        <v>142</v>
      </c>
      <c r="X4" s="23" t="s">
        <v>144</v>
      </c>
      <c r="Y4" s="23"/>
      <c r="Z4" s="23" t="s">
        <v>148</v>
      </c>
      <c r="AA4" s="22" t="s">
        <v>7</v>
      </c>
      <c r="AB4" s="23"/>
      <c r="AC4" s="23"/>
      <c r="AD4" s="23"/>
      <c r="AE4" s="23"/>
      <c r="AF4" s="23"/>
      <c r="AG4" s="23"/>
      <c r="AH4" s="23" t="s">
        <v>164</v>
      </c>
      <c r="AI4" s="22" t="s">
        <v>7</v>
      </c>
      <c r="AJ4" s="23"/>
      <c r="AK4" s="23"/>
      <c r="AL4" s="23"/>
      <c r="AM4" s="23" t="s">
        <v>174</v>
      </c>
      <c r="AN4" s="23" t="s">
        <v>176</v>
      </c>
      <c r="AO4" s="23" t="s">
        <v>178</v>
      </c>
      <c r="AP4" s="23" t="s">
        <v>180</v>
      </c>
      <c r="AQ4" s="23" t="s">
        <v>182</v>
      </c>
      <c r="AR4" s="23" t="s">
        <v>184</v>
      </c>
      <c r="AS4" s="23" t="s">
        <v>186</v>
      </c>
      <c r="AT4" s="23" t="s">
        <v>317</v>
      </c>
      <c r="AU4" s="23" t="s">
        <v>190</v>
      </c>
      <c r="AV4" s="23"/>
      <c r="AW4" s="23" t="s">
        <v>194</v>
      </c>
      <c r="AX4" s="22" t="s">
        <v>7</v>
      </c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1" t="s">
        <v>239</v>
      </c>
      <c r="BU4" s="21" t="s">
        <v>100</v>
      </c>
      <c r="BV4" s="21" t="s">
        <v>102</v>
      </c>
      <c r="BW4" s="21" t="s">
        <v>104</v>
      </c>
      <c r="BX4" s="23" t="s">
        <v>107</v>
      </c>
      <c r="BY4" s="22" t="s">
        <v>7</v>
      </c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 t="s">
        <v>137</v>
      </c>
      <c r="CN4" s="23" t="s">
        <v>139</v>
      </c>
      <c r="CO4" s="23" t="s">
        <v>141</v>
      </c>
      <c r="CP4" s="23"/>
      <c r="CQ4" s="21" t="s">
        <v>145</v>
      </c>
      <c r="CR4" s="21" t="s">
        <v>147</v>
      </c>
      <c r="CS4" s="21" t="s">
        <v>149</v>
      </c>
      <c r="CT4" s="21" t="s">
        <v>151</v>
      </c>
      <c r="CU4" s="21" t="s">
        <v>153</v>
      </c>
      <c r="CV4" s="21" t="s">
        <v>155</v>
      </c>
      <c r="CW4" s="22" t="s">
        <v>7</v>
      </c>
      <c r="CX4" s="23"/>
      <c r="CY4" s="23"/>
      <c r="CZ4" s="23"/>
      <c r="DA4" s="23"/>
      <c r="DB4" s="23"/>
      <c r="DC4" s="23"/>
      <c r="DD4" s="23"/>
      <c r="DE4" s="21" t="s">
        <v>173</v>
      </c>
      <c r="DF4" s="21" t="s">
        <v>175</v>
      </c>
      <c r="DG4" s="21" t="s">
        <v>177</v>
      </c>
      <c r="DH4" s="24"/>
      <c r="DI4" s="21" t="s">
        <v>181</v>
      </c>
      <c r="DJ4" s="21" t="s">
        <v>183</v>
      </c>
      <c r="DK4" s="21" t="s">
        <v>185</v>
      </c>
      <c r="DL4" s="21" t="s">
        <v>187</v>
      </c>
      <c r="DM4" s="21" t="s">
        <v>189</v>
      </c>
      <c r="DN4" s="21" t="s">
        <v>191</v>
      </c>
      <c r="DO4" s="21" t="s">
        <v>193</v>
      </c>
      <c r="DP4" s="19"/>
      <c r="DQ4" s="21" t="s">
        <v>197</v>
      </c>
      <c r="DR4" s="21" t="s">
        <v>199</v>
      </c>
      <c r="DS4" s="21" t="s">
        <v>201</v>
      </c>
      <c r="DT4" s="21" t="s">
        <v>203</v>
      </c>
      <c r="DU4" s="21" t="s">
        <v>205</v>
      </c>
      <c r="DV4" s="21" t="s">
        <v>207</v>
      </c>
      <c r="DW4" s="19"/>
      <c r="DX4" s="21" t="s">
        <v>211</v>
      </c>
      <c r="DY4" s="21" t="s">
        <v>213</v>
      </c>
      <c r="DZ4" s="21" t="s">
        <v>215</v>
      </c>
      <c r="EA4" s="19"/>
      <c r="EB4" s="21" t="s">
        <v>219</v>
      </c>
      <c r="EC4" s="21" t="s">
        <v>221</v>
      </c>
      <c r="ED4" s="21" t="s">
        <v>223</v>
      </c>
      <c r="EE4" s="21" t="s">
        <v>225</v>
      </c>
      <c r="EF4" s="21" t="s">
        <v>318</v>
      </c>
      <c r="EG4" s="21" t="s">
        <v>229</v>
      </c>
      <c r="EH4" s="21" t="s">
        <v>231</v>
      </c>
      <c r="EI4" s="21" t="s">
        <v>233</v>
      </c>
      <c r="EJ4" s="21" t="s">
        <v>235</v>
      </c>
      <c r="EK4" s="19"/>
      <c r="EL4" s="25"/>
    </row>
    <row r="5" spans="1:142">
      <c r="A5" s="18"/>
      <c r="B5" s="19"/>
      <c r="C5" s="19"/>
      <c r="D5" s="19"/>
      <c r="E5" s="20"/>
      <c r="F5" s="21"/>
      <c r="G5" s="21"/>
      <c r="H5" s="26" t="s">
        <v>319</v>
      </c>
      <c r="I5" s="26" t="s">
        <v>320</v>
      </c>
      <c r="J5" s="26" t="s">
        <v>321</v>
      </c>
      <c r="K5" s="27" t="s">
        <v>118</v>
      </c>
      <c r="L5" s="28" t="s">
        <v>322</v>
      </c>
      <c r="M5" s="19"/>
      <c r="N5" s="26" t="s">
        <v>323</v>
      </c>
      <c r="O5" s="26" t="s">
        <v>324</v>
      </c>
      <c r="P5" s="26" t="s">
        <v>325</v>
      </c>
      <c r="Q5" s="26" t="s">
        <v>326</v>
      </c>
      <c r="R5" s="21"/>
      <c r="S5" s="23"/>
      <c r="T5" s="23"/>
      <c r="U5" s="23"/>
      <c r="V5" s="23"/>
      <c r="W5" s="23"/>
      <c r="X5" s="23"/>
      <c r="Y5" s="23"/>
      <c r="Z5" s="23"/>
      <c r="AA5" s="22" t="s">
        <v>150</v>
      </c>
      <c r="AB5" s="22" t="s">
        <v>152</v>
      </c>
      <c r="AC5" s="22" t="s">
        <v>154</v>
      </c>
      <c r="AD5" s="22" t="s">
        <v>156</v>
      </c>
      <c r="AE5" s="22" t="s">
        <v>158</v>
      </c>
      <c r="AF5" s="22" t="s">
        <v>327</v>
      </c>
      <c r="AG5" s="22" t="s">
        <v>162</v>
      </c>
      <c r="AH5" s="23"/>
      <c r="AI5" s="22" t="s">
        <v>166</v>
      </c>
      <c r="AJ5" s="22" t="s">
        <v>168</v>
      </c>
      <c r="AK5" s="22" t="s">
        <v>170</v>
      </c>
      <c r="AL5" s="22" t="s">
        <v>172</v>
      </c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6" t="s">
        <v>196</v>
      </c>
      <c r="AY5" s="26" t="s">
        <v>198</v>
      </c>
      <c r="AZ5" s="26" t="s">
        <v>200</v>
      </c>
      <c r="BA5" s="26" t="s">
        <v>202</v>
      </c>
      <c r="BB5" s="26" t="s">
        <v>204</v>
      </c>
      <c r="BC5" s="26" t="s">
        <v>206</v>
      </c>
      <c r="BD5" s="26" t="s">
        <v>208</v>
      </c>
      <c r="BE5" s="26" t="s">
        <v>210</v>
      </c>
      <c r="BF5" s="21" t="s">
        <v>212</v>
      </c>
      <c r="BG5" s="22" t="s">
        <v>7</v>
      </c>
      <c r="BH5" s="23"/>
      <c r="BI5" s="23"/>
      <c r="BJ5" s="23"/>
      <c r="BK5" s="26" t="s">
        <v>222</v>
      </c>
      <c r="BL5" s="21" t="s">
        <v>224</v>
      </c>
      <c r="BM5" s="22" t="s">
        <v>7</v>
      </c>
      <c r="BN5" s="23"/>
      <c r="BO5" s="23"/>
      <c r="BP5" s="23"/>
      <c r="BQ5" s="23"/>
      <c r="BR5" s="23"/>
      <c r="BS5" s="23"/>
      <c r="BT5" s="21"/>
      <c r="BU5" s="21"/>
      <c r="BV5" s="21"/>
      <c r="BW5" s="21"/>
      <c r="BX5" s="23"/>
      <c r="BY5" s="19" t="s">
        <v>109</v>
      </c>
      <c r="BZ5" s="19" t="s">
        <v>111</v>
      </c>
      <c r="CA5" s="19" t="s">
        <v>113</v>
      </c>
      <c r="CB5" s="19" t="s">
        <v>115</v>
      </c>
      <c r="CC5" s="19" t="s">
        <v>117</v>
      </c>
      <c r="CD5" s="19" t="s">
        <v>119</v>
      </c>
      <c r="CE5" s="29" t="s">
        <v>7</v>
      </c>
      <c r="CF5" s="19"/>
      <c r="CG5" s="19"/>
      <c r="CH5" s="19" t="s">
        <v>127</v>
      </c>
      <c r="CI5" s="19" t="s">
        <v>129</v>
      </c>
      <c r="CJ5" s="19" t="s">
        <v>131</v>
      </c>
      <c r="CK5" s="19" t="s">
        <v>133</v>
      </c>
      <c r="CL5" s="19" t="s">
        <v>135</v>
      </c>
      <c r="CM5" s="23"/>
      <c r="CN5" s="23"/>
      <c r="CO5" s="23"/>
      <c r="CP5" s="23"/>
      <c r="CQ5" s="21"/>
      <c r="CR5" s="21"/>
      <c r="CS5" s="21"/>
      <c r="CT5" s="21"/>
      <c r="CU5" s="21"/>
      <c r="CV5" s="21"/>
      <c r="CW5" s="29" t="s">
        <v>328</v>
      </c>
      <c r="CX5" s="29" t="s">
        <v>329</v>
      </c>
      <c r="CY5" s="29" t="s">
        <v>330</v>
      </c>
      <c r="CZ5" s="29" t="s">
        <v>331</v>
      </c>
      <c r="DA5" s="29" t="s">
        <v>332</v>
      </c>
      <c r="DB5" s="29" t="s">
        <v>333</v>
      </c>
      <c r="DC5" s="29" t="s">
        <v>334</v>
      </c>
      <c r="DD5" s="29" t="s">
        <v>335</v>
      </c>
      <c r="DE5" s="21"/>
      <c r="DF5" s="21"/>
      <c r="DG5" s="21"/>
      <c r="DH5" s="24"/>
      <c r="DI5" s="21"/>
      <c r="DJ5" s="21"/>
      <c r="DK5" s="21"/>
      <c r="DL5" s="21"/>
      <c r="DM5" s="21"/>
      <c r="DN5" s="21"/>
      <c r="DO5" s="21"/>
      <c r="DP5" s="19"/>
      <c r="DQ5" s="21"/>
      <c r="DR5" s="21"/>
      <c r="DS5" s="21"/>
      <c r="DT5" s="21"/>
      <c r="DU5" s="21"/>
      <c r="DV5" s="21"/>
      <c r="DW5" s="19"/>
      <c r="DX5" s="21"/>
      <c r="DY5" s="21"/>
      <c r="DZ5" s="21"/>
      <c r="EA5" s="19"/>
      <c r="EB5" s="21"/>
      <c r="EC5" s="21"/>
      <c r="ED5" s="21"/>
      <c r="EE5" s="21"/>
      <c r="EF5" s="21"/>
      <c r="EG5" s="21"/>
      <c r="EH5" s="21"/>
      <c r="EI5" s="21"/>
      <c r="EJ5" s="21"/>
      <c r="EK5" s="19"/>
      <c r="EL5" s="25"/>
    </row>
    <row r="6" ht="57.75" customHeight="1" spans="1:142">
      <c r="A6" s="18"/>
      <c r="B6" s="19"/>
      <c r="C6" s="19"/>
      <c r="D6" s="19"/>
      <c r="E6" s="20"/>
      <c r="F6" s="21"/>
      <c r="G6" s="21"/>
      <c r="H6" s="21"/>
      <c r="I6" s="21"/>
      <c r="J6" s="21"/>
      <c r="K6" s="30"/>
      <c r="L6" s="21"/>
      <c r="M6" s="19"/>
      <c r="N6" s="21"/>
      <c r="O6" s="21"/>
      <c r="P6" s="21"/>
      <c r="Q6" s="21"/>
      <c r="R6" s="21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1"/>
      <c r="AY6" s="21"/>
      <c r="AZ6" s="21"/>
      <c r="BA6" s="21"/>
      <c r="BB6" s="21"/>
      <c r="BC6" s="21"/>
      <c r="BD6" s="21"/>
      <c r="BE6" s="21"/>
      <c r="BF6" s="21"/>
      <c r="BG6" s="22" t="s">
        <v>336</v>
      </c>
      <c r="BH6" s="22" t="s">
        <v>337</v>
      </c>
      <c r="BI6" s="22" t="s">
        <v>338</v>
      </c>
      <c r="BJ6" s="22" t="s">
        <v>339</v>
      </c>
      <c r="BK6" s="21"/>
      <c r="BL6" s="21"/>
      <c r="BM6" s="22" t="s">
        <v>340</v>
      </c>
      <c r="BN6" s="22" t="s">
        <v>341</v>
      </c>
      <c r="BO6" s="22" t="s">
        <v>342</v>
      </c>
      <c r="BP6" s="22" t="s">
        <v>343</v>
      </c>
      <c r="BQ6" s="22" t="s">
        <v>344</v>
      </c>
      <c r="BR6" s="22" t="s">
        <v>345</v>
      </c>
      <c r="BS6" s="22" t="s">
        <v>346</v>
      </c>
      <c r="BT6" s="21"/>
      <c r="BU6" s="21"/>
      <c r="BV6" s="21"/>
      <c r="BW6" s="21"/>
      <c r="BX6" s="23"/>
      <c r="BY6" s="19"/>
      <c r="BZ6" s="19"/>
      <c r="CA6" s="19"/>
      <c r="CB6" s="19"/>
      <c r="CC6" s="19"/>
      <c r="CD6" s="19"/>
      <c r="CE6" s="29" t="s">
        <v>347</v>
      </c>
      <c r="CF6" s="29" t="s">
        <v>348</v>
      </c>
      <c r="CG6" s="29" t="s">
        <v>349</v>
      </c>
      <c r="CH6" s="19"/>
      <c r="CI6" s="19"/>
      <c r="CJ6" s="19"/>
      <c r="CK6" s="19"/>
      <c r="CL6" s="19"/>
      <c r="CM6" s="23"/>
      <c r="CN6" s="23"/>
      <c r="CO6" s="23"/>
      <c r="CP6" s="23"/>
      <c r="CQ6" s="21"/>
      <c r="CR6" s="21"/>
      <c r="CS6" s="21"/>
      <c r="CT6" s="21"/>
      <c r="CU6" s="21"/>
      <c r="CV6" s="21"/>
      <c r="CW6" s="19"/>
      <c r="CX6" s="19"/>
      <c r="CY6" s="19"/>
      <c r="CZ6" s="19"/>
      <c r="DA6" s="19"/>
      <c r="DB6" s="19"/>
      <c r="DC6" s="19"/>
      <c r="DD6" s="19"/>
      <c r="DE6" s="21"/>
      <c r="DF6" s="21"/>
      <c r="DG6" s="21"/>
      <c r="DH6" s="24"/>
      <c r="DI6" s="21"/>
      <c r="DJ6" s="21"/>
      <c r="DK6" s="21"/>
      <c r="DL6" s="21"/>
      <c r="DM6" s="21"/>
      <c r="DN6" s="21"/>
      <c r="DO6" s="21"/>
      <c r="DP6" s="19"/>
      <c r="DQ6" s="21"/>
      <c r="DR6" s="21"/>
      <c r="DS6" s="21"/>
      <c r="DT6" s="21"/>
      <c r="DU6" s="21"/>
      <c r="DV6" s="21"/>
      <c r="DW6" s="19"/>
      <c r="DX6" s="21"/>
      <c r="DY6" s="21"/>
      <c r="DZ6" s="21"/>
      <c r="EA6" s="19"/>
      <c r="EB6" s="21"/>
      <c r="EC6" s="21"/>
      <c r="ED6" s="21"/>
      <c r="EE6" s="21"/>
      <c r="EF6" s="21"/>
      <c r="EG6" s="21"/>
      <c r="EH6" s="21"/>
      <c r="EI6" s="21"/>
      <c r="EJ6" s="21"/>
      <c r="EK6" s="19"/>
      <c r="EL6" s="25"/>
    </row>
    <row r="7" ht="25" customHeight="1" spans="1:142">
      <c r="A7" s="31" t="s">
        <v>3</v>
      </c>
      <c r="B7" s="32">
        <v>73</v>
      </c>
      <c r="C7" s="32">
        <v>74</v>
      </c>
      <c r="D7" s="32">
        <v>75</v>
      </c>
      <c r="E7" s="32">
        <v>76</v>
      </c>
      <c r="F7" s="32">
        <v>77</v>
      </c>
      <c r="G7" s="32">
        <v>78</v>
      </c>
      <c r="H7" s="32">
        <v>79</v>
      </c>
      <c r="I7" s="32">
        <v>80</v>
      </c>
      <c r="J7" s="32">
        <v>81</v>
      </c>
      <c r="K7" s="32">
        <v>82</v>
      </c>
      <c r="L7" s="32">
        <v>83</v>
      </c>
      <c r="M7" s="32">
        <v>84</v>
      </c>
      <c r="N7" s="32">
        <v>85</v>
      </c>
      <c r="O7" s="32">
        <v>86</v>
      </c>
      <c r="P7" s="32">
        <v>87</v>
      </c>
      <c r="Q7" s="32">
        <v>88</v>
      </c>
      <c r="R7" s="32">
        <v>89</v>
      </c>
      <c r="S7" s="32">
        <v>90</v>
      </c>
      <c r="T7" s="32">
        <v>91</v>
      </c>
      <c r="U7" s="32">
        <v>92</v>
      </c>
      <c r="V7" s="32">
        <v>93</v>
      </c>
      <c r="W7" s="32">
        <v>94</v>
      </c>
      <c r="X7" s="32">
        <v>95</v>
      </c>
      <c r="Y7" s="32">
        <v>96</v>
      </c>
      <c r="Z7" s="32">
        <v>97</v>
      </c>
      <c r="AA7" s="32">
        <v>98</v>
      </c>
      <c r="AB7" s="32">
        <v>99</v>
      </c>
      <c r="AC7" s="32">
        <v>100</v>
      </c>
      <c r="AD7" s="32">
        <v>101</v>
      </c>
      <c r="AE7" s="32">
        <v>102</v>
      </c>
      <c r="AF7" s="32">
        <v>103</v>
      </c>
      <c r="AG7" s="32">
        <v>104</v>
      </c>
      <c r="AH7" s="32">
        <v>105</v>
      </c>
      <c r="AI7" s="32">
        <v>106</v>
      </c>
      <c r="AJ7" s="32">
        <v>107</v>
      </c>
      <c r="AK7" s="32">
        <v>108</v>
      </c>
      <c r="AL7" s="32">
        <v>109</v>
      </c>
      <c r="AM7" s="32">
        <v>110</v>
      </c>
      <c r="AN7" s="32">
        <v>111</v>
      </c>
      <c r="AO7" s="32">
        <v>112</v>
      </c>
      <c r="AP7" s="32">
        <v>113</v>
      </c>
      <c r="AQ7" s="32">
        <v>114</v>
      </c>
      <c r="AR7" s="32">
        <v>115</v>
      </c>
      <c r="AS7" s="32">
        <v>116</v>
      </c>
      <c r="AT7" s="32">
        <v>117</v>
      </c>
      <c r="AU7" s="32">
        <v>118</v>
      </c>
      <c r="AV7" s="32">
        <v>119</v>
      </c>
      <c r="AW7" s="32">
        <v>120</v>
      </c>
      <c r="AX7" s="32">
        <v>121</v>
      </c>
      <c r="AY7" s="32">
        <v>122</v>
      </c>
      <c r="AZ7" s="32">
        <v>123</v>
      </c>
      <c r="BA7" s="32">
        <v>124</v>
      </c>
      <c r="BB7" s="32">
        <v>125</v>
      </c>
      <c r="BC7" s="32">
        <v>126</v>
      </c>
      <c r="BD7" s="32">
        <v>127</v>
      </c>
      <c r="BE7" s="32">
        <v>128</v>
      </c>
      <c r="BF7" s="32">
        <v>129</v>
      </c>
      <c r="BG7" s="32">
        <v>130</v>
      </c>
      <c r="BH7" s="32">
        <v>131</v>
      </c>
      <c r="BI7" s="32">
        <v>132</v>
      </c>
      <c r="BJ7" s="32">
        <v>133</v>
      </c>
      <c r="BK7" s="32">
        <v>134</v>
      </c>
      <c r="BL7" s="32">
        <v>135</v>
      </c>
      <c r="BM7" s="32">
        <v>136</v>
      </c>
      <c r="BN7" s="32">
        <v>137</v>
      </c>
      <c r="BO7" s="32">
        <v>138</v>
      </c>
      <c r="BP7" s="32">
        <v>139</v>
      </c>
      <c r="BQ7" s="32">
        <v>140</v>
      </c>
      <c r="BR7" s="32">
        <v>141</v>
      </c>
      <c r="BS7" s="32">
        <v>142</v>
      </c>
      <c r="BT7" s="32">
        <v>143</v>
      </c>
      <c r="BU7" s="32">
        <v>144</v>
      </c>
      <c r="BV7" s="32">
        <v>145</v>
      </c>
      <c r="BW7" s="32">
        <v>146</v>
      </c>
      <c r="BX7" s="32">
        <v>147</v>
      </c>
      <c r="BY7" s="32">
        <v>148</v>
      </c>
      <c r="BZ7" s="32">
        <v>149</v>
      </c>
      <c r="CA7" s="32">
        <v>150</v>
      </c>
      <c r="CB7" s="32">
        <v>151</v>
      </c>
      <c r="CC7" s="32">
        <v>152</v>
      </c>
      <c r="CD7" s="32">
        <v>153</v>
      </c>
      <c r="CE7" s="32">
        <v>154</v>
      </c>
      <c r="CF7" s="32">
        <v>155</v>
      </c>
      <c r="CG7" s="32">
        <v>156</v>
      </c>
      <c r="CH7" s="32">
        <v>157</v>
      </c>
      <c r="CI7" s="32">
        <v>158</v>
      </c>
      <c r="CJ7" s="32">
        <v>159</v>
      </c>
      <c r="CK7" s="32">
        <v>160</v>
      </c>
      <c r="CL7" s="32">
        <v>161</v>
      </c>
      <c r="CM7" s="32">
        <v>162</v>
      </c>
      <c r="CN7" s="32">
        <v>163</v>
      </c>
      <c r="CO7" s="32">
        <v>164</v>
      </c>
      <c r="CP7" s="32">
        <v>165</v>
      </c>
      <c r="CQ7" s="32">
        <v>166</v>
      </c>
      <c r="CR7" s="32">
        <v>167</v>
      </c>
      <c r="CS7" s="32">
        <v>168</v>
      </c>
      <c r="CT7" s="32">
        <v>169</v>
      </c>
      <c r="CU7" s="32">
        <v>170</v>
      </c>
      <c r="CV7" s="32">
        <v>171</v>
      </c>
      <c r="CW7" s="32">
        <v>172</v>
      </c>
      <c r="CX7" s="32">
        <v>173</v>
      </c>
      <c r="CY7" s="32">
        <v>174</v>
      </c>
      <c r="CZ7" s="32">
        <v>175</v>
      </c>
      <c r="DA7" s="32">
        <v>176</v>
      </c>
      <c r="DB7" s="32">
        <v>177</v>
      </c>
      <c r="DC7" s="32">
        <v>178</v>
      </c>
      <c r="DD7" s="32">
        <v>179</v>
      </c>
      <c r="DE7" s="32">
        <v>180</v>
      </c>
      <c r="DF7" s="32">
        <v>181</v>
      </c>
      <c r="DG7" s="32">
        <v>182</v>
      </c>
      <c r="DH7" s="32">
        <v>183</v>
      </c>
      <c r="DI7" s="32">
        <v>184</v>
      </c>
      <c r="DJ7" s="32">
        <v>185</v>
      </c>
      <c r="DK7" s="32">
        <v>186</v>
      </c>
      <c r="DL7" s="32">
        <v>187</v>
      </c>
      <c r="DM7" s="32">
        <v>188</v>
      </c>
      <c r="DN7" s="32">
        <v>189</v>
      </c>
      <c r="DO7" s="32">
        <v>190</v>
      </c>
      <c r="DP7" s="32">
        <v>191</v>
      </c>
      <c r="DQ7" s="32">
        <v>192</v>
      </c>
      <c r="DR7" s="32">
        <v>193</v>
      </c>
      <c r="DS7" s="32">
        <v>194</v>
      </c>
      <c r="DT7" s="32">
        <v>195</v>
      </c>
      <c r="DU7" s="32">
        <v>196</v>
      </c>
      <c r="DV7" s="32">
        <v>197</v>
      </c>
      <c r="DW7" s="32">
        <v>198</v>
      </c>
      <c r="DX7" s="32">
        <v>199</v>
      </c>
      <c r="DY7" s="32">
        <v>200</v>
      </c>
      <c r="DZ7" s="32">
        <v>201</v>
      </c>
      <c r="EA7" s="32">
        <v>202</v>
      </c>
      <c r="EB7" s="32">
        <v>203</v>
      </c>
      <c r="EC7" s="32">
        <v>204</v>
      </c>
      <c r="ED7" s="32">
        <v>205</v>
      </c>
      <c r="EE7" s="32">
        <v>206</v>
      </c>
      <c r="EF7" s="32">
        <v>207</v>
      </c>
      <c r="EG7" s="32">
        <v>208</v>
      </c>
      <c r="EH7" s="32">
        <v>209</v>
      </c>
      <c r="EI7" s="32">
        <v>210</v>
      </c>
      <c r="EJ7" s="32">
        <v>211</v>
      </c>
      <c r="EK7" s="32">
        <v>212</v>
      </c>
      <c r="EL7" s="33">
        <v>213</v>
      </c>
    </row>
    <row r="8" ht="25" customHeight="1" spans="1:142">
      <c r="A8" s="31" t="s">
        <v>267</v>
      </c>
      <c r="B8" s="32" t="s">
        <v>350</v>
      </c>
      <c r="C8" s="32" t="s">
        <v>351</v>
      </c>
      <c r="D8" s="34" t="s">
        <v>352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S8" s="34" t="s">
        <v>353</v>
      </c>
      <c r="T8" s="35"/>
      <c r="U8" s="35"/>
      <c r="V8" s="35"/>
      <c r="W8" s="35"/>
      <c r="X8" s="36"/>
      <c r="Y8" s="34" t="s">
        <v>354</v>
      </c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6"/>
      <c r="AV8" s="34" t="s">
        <v>355</v>
      </c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6"/>
      <c r="CP8" s="34" t="s">
        <v>356</v>
      </c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6"/>
      <c r="DH8" s="34" t="s">
        <v>357</v>
      </c>
      <c r="DI8" s="35"/>
      <c r="DJ8" s="35"/>
      <c r="DK8" s="35"/>
      <c r="DL8" s="35"/>
      <c r="DM8" s="35"/>
      <c r="DN8" s="35"/>
      <c r="DO8" s="36"/>
      <c r="DP8" s="34" t="s">
        <v>358</v>
      </c>
      <c r="DQ8" s="35"/>
      <c r="DR8" s="35"/>
      <c r="DS8" s="35"/>
      <c r="DT8" s="35"/>
      <c r="DU8" s="35"/>
      <c r="DV8" s="36"/>
      <c r="DW8" s="34" t="s">
        <v>359</v>
      </c>
      <c r="DX8" s="35"/>
      <c r="DY8" s="35"/>
      <c r="DZ8" s="36"/>
      <c r="EA8" s="34" t="s">
        <v>360</v>
      </c>
      <c r="EB8" s="35"/>
      <c r="EC8" s="35"/>
      <c r="ED8" s="35"/>
      <c r="EE8" s="35"/>
      <c r="EF8" s="35"/>
      <c r="EG8" s="35"/>
      <c r="EH8" s="35"/>
      <c r="EI8" s="35"/>
      <c r="EJ8" s="36"/>
      <c r="EK8" s="32" t="s">
        <v>361</v>
      </c>
      <c r="EL8" s="33" t="s">
        <v>362</v>
      </c>
    </row>
    <row r="9" s="1" customFormat="1" ht="24" customHeight="1" spans="1:142">
      <c r="A9" s="37" t="s">
        <v>277</v>
      </c>
      <c r="B9" s="38">
        <f>B10+B31</f>
        <v>29496.33</v>
      </c>
      <c r="C9" s="38">
        <f>D9+S9+Y9+AV9+CP9</f>
        <v>16756.32</v>
      </c>
      <c r="D9" s="38">
        <f t="shared" ref="C9:AH9" si="0">D10+D31</f>
        <v>3780.63</v>
      </c>
      <c r="E9" s="38">
        <f t="shared" si="0"/>
        <v>0</v>
      </c>
      <c r="F9" s="38">
        <f t="shared" si="0"/>
        <v>0</v>
      </c>
      <c r="G9" s="38">
        <f t="shared" si="0"/>
        <v>3397.39</v>
      </c>
      <c r="H9" s="38">
        <f t="shared" si="0"/>
        <v>639.71</v>
      </c>
      <c r="I9" s="38">
        <f t="shared" si="0"/>
        <v>220.95</v>
      </c>
      <c r="J9" s="38">
        <f t="shared" si="0"/>
        <v>0</v>
      </c>
      <c r="K9" s="38">
        <f t="shared" si="0"/>
        <v>1213.93</v>
      </c>
      <c r="L9" s="38">
        <f t="shared" si="0"/>
        <v>1322.8</v>
      </c>
      <c r="M9" s="38">
        <f t="shared" si="0"/>
        <v>35.31</v>
      </c>
      <c r="N9" s="38">
        <f t="shared" si="0"/>
        <v>0</v>
      </c>
      <c r="O9" s="38">
        <f t="shared" si="0"/>
        <v>0</v>
      </c>
      <c r="P9" s="38">
        <f t="shared" si="0"/>
        <v>0</v>
      </c>
      <c r="Q9" s="38">
        <f t="shared" si="0"/>
        <v>35.31</v>
      </c>
      <c r="R9" s="38">
        <f t="shared" si="0"/>
        <v>347.93</v>
      </c>
      <c r="S9" s="38">
        <f t="shared" si="0"/>
        <v>1070.32</v>
      </c>
      <c r="T9" s="38">
        <f t="shared" si="0"/>
        <v>0</v>
      </c>
      <c r="U9" s="38">
        <f t="shared" si="0"/>
        <v>720.65</v>
      </c>
      <c r="V9" s="38">
        <f t="shared" si="0"/>
        <v>220.33</v>
      </c>
      <c r="W9" s="38">
        <f t="shared" si="0"/>
        <v>82.92</v>
      </c>
      <c r="X9" s="38">
        <f t="shared" si="0"/>
        <v>46.42</v>
      </c>
      <c r="Y9" s="38">
        <f t="shared" si="0"/>
        <v>7398.08</v>
      </c>
      <c r="Z9" s="38">
        <f t="shared" si="0"/>
        <v>6139.51</v>
      </c>
      <c r="AA9" s="38">
        <f t="shared" si="0"/>
        <v>3184.25</v>
      </c>
      <c r="AB9" s="38">
        <f t="shared" si="0"/>
        <v>308.65</v>
      </c>
      <c r="AC9" s="38">
        <f t="shared" si="0"/>
        <v>951.28</v>
      </c>
      <c r="AD9" s="38">
        <f t="shared" si="0"/>
        <v>155.36</v>
      </c>
      <c r="AE9" s="38">
        <f t="shared" si="0"/>
        <v>471.41</v>
      </c>
      <c r="AF9" s="38">
        <f t="shared" si="0"/>
        <v>894.32</v>
      </c>
      <c r="AG9" s="38">
        <f t="shared" si="0"/>
        <v>174.24</v>
      </c>
      <c r="AH9" s="38">
        <f t="shared" si="0"/>
        <v>400.75</v>
      </c>
      <c r="AI9" s="38">
        <f t="shared" ref="AI9:BN9" si="1">AI10+AI31</f>
        <v>32.07</v>
      </c>
      <c r="AJ9" s="38">
        <f t="shared" si="1"/>
        <v>199.26</v>
      </c>
      <c r="AK9" s="38">
        <f t="shared" si="1"/>
        <v>108.5</v>
      </c>
      <c r="AL9" s="38">
        <f t="shared" si="1"/>
        <v>60.92</v>
      </c>
      <c r="AM9" s="38">
        <f t="shared" si="1"/>
        <v>29.87</v>
      </c>
      <c r="AN9" s="38">
        <f t="shared" si="1"/>
        <v>167.04</v>
      </c>
      <c r="AO9" s="38">
        <f t="shared" si="1"/>
        <v>56.83</v>
      </c>
      <c r="AP9" s="38">
        <f t="shared" si="1"/>
        <v>0</v>
      </c>
      <c r="AQ9" s="38">
        <f t="shared" si="1"/>
        <v>7.52</v>
      </c>
      <c r="AR9" s="38">
        <f t="shared" si="1"/>
        <v>13.08</v>
      </c>
      <c r="AS9" s="38">
        <f t="shared" si="1"/>
        <v>0.89</v>
      </c>
      <c r="AT9" s="38">
        <f t="shared" si="1"/>
        <v>186.12</v>
      </c>
      <c r="AU9" s="38">
        <f t="shared" si="1"/>
        <v>396.47</v>
      </c>
      <c r="AV9" s="38">
        <f t="shared" si="1"/>
        <v>2452.14</v>
      </c>
      <c r="AW9" s="38">
        <f t="shared" si="1"/>
        <v>13.73</v>
      </c>
      <c r="AX9" s="38">
        <f t="shared" si="1"/>
        <v>0</v>
      </c>
      <c r="AY9" s="38">
        <f t="shared" si="1"/>
        <v>5.47</v>
      </c>
      <c r="AZ9" s="38">
        <f t="shared" si="1"/>
        <v>0</v>
      </c>
      <c r="BA9" s="38">
        <f t="shared" si="1"/>
        <v>0</v>
      </c>
      <c r="BB9" s="38">
        <f t="shared" si="1"/>
        <v>0</v>
      </c>
      <c r="BC9" s="38">
        <f t="shared" si="1"/>
        <v>0</v>
      </c>
      <c r="BD9" s="38">
        <f t="shared" si="1"/>
        <v>0</v>
      </c>
      <c r="BE9" s="38">
        <f t="shared" si="1"/>
        <v>0</v>
      </c>
      <c r="BF9" s="38">
        <f t="shared" si="1"/>
        <v>0</v>
      </c>
      <c r="BG9" s="38">
        <f t="shared" si="1"/>
        <v>0</v>
      </c>
      <c r="BH9" s="38">
        <f t="shared" si="1"/>
        <v>0</v>
      </c>
      <c r="BI9" s="38">
        <f t="shared" si="1"/>
        <v>0</v>
      </c>
      <c r="BJ9" s="38">
        <f t="shared" si="1"/>
        <v>0</v>
      </c>
      <c r="BK9" s="38">
        <f t="shared" si="1"/>
        <v>0</v>
      </c>
      <c r="BL9" s="38">
        <f t="shared" si="1"/>
        <v>8.26</v>
      </c>
      <c r="BM9" s="38">
        <f t="shared" si="1"/>
        <v>0</v>
      </c>
      <c r="BN9" s="38">
        <f t="shared" si="1"/>
        <v>0</v>
      </c>
      <c r="BO9" s="38">
        <f t="shared" ref="BO9:CT9" si="2">BO10+BO31</f>
        <v>0</v>
      </c>
      <c r="BP9" s="38">
        <f t="shared" si="2"/>
        <v>0.34</v>
      </c>
      <c r="BQ9" s="38">
        <f t="shared" si="2"/>
        <v>0</v>
      </c>
      <c r="BR9" s="38">
        <f t="shared" si="2"/>
        <v>7.92</v>
      </c>
      <c r="BS9" s="38">
        <f t="shared" si="2"/>
        <v>0</v>
      </c>
      <c r="BT9" s="38">
        <f t="shared" si="2"/>
        <v>3.13</v>
      </c>
      <c r="BU9" s="38">
        <f t="shared" si="2"/>
        <v>1.68</v>
      </c>
      <c r="BV9" s="38">
        <f t="shared" si="2"/>
        <v>2.02</v>
      </c>
      <c r="BW9" s="38">
        <f t="shared" si="2"/>
        <v>94.96</v>
      </c>
      <c r="BX9" s="38">
        <f t="shared" si="2"/>
        <v>2297.39</v>
      </c>
      <c r="BY9" s="38">
        <f t="shared" si="2"/>
        <v>0.1</v>
      </c>
      <c r="BZ9" s="38">
        <f t="shared" si="2"/>
        <v>140.28</v>
      </c>
      <c r="CA9" s="38">
        <f t="shared" si="2"/>
        <v>1659.81</v>
      </c>
      <c r="CB9" s="38">
        <f t="shared" si="2"/>
        <v>7.76</v>
      </c>
      <c r="CC9" s="38">
        <f t="shared" si="2"/>
        <v>19.84</v>
      </c>
      <c r="CD9" s="38">
        <f t="shared" si="2"/>
        <v>446.16</v>
      </c>
      <c r="CE9" s="38">
        <f t="shared" si="2"/>
        <v>32.56</v>
      </c>
      <c r="CF9" s="38">
        <f t="shared" si="2"/>
        <v>410.12</v>
      </c>
      <c r="CG9" s="38">
        <f t="shared" si="2"/>
        <v>3.48</v>
      </c>
      <c r="CH9" s="38">
        <f t="shared" si="2"/>
        <v>3.31</v>
      </c>
      <c r="CI9" s="38">
        <f t="shared" si="2"/>
        <v>0</v>
      </c>
      <c r="CJ9" s="38">
        <f t="shared" si="2"/>
        <v>5.27</v>
      </c>
      <c r="CK9" s="38">
        <f t="shared" si="2"/>
        <v>4.05</v>
      </c>
      <c r="CL9" s="38">
        <f t="shared" si="2"/>
        <v>10.81</v>
      </c>
      <c r="CM9" s="38">
        <f t="shared" si="2"/>
        <v>0.16</v>
      </c>
      <c r="CN9" s="38">
        <f t="shared" si="2"/>
        <v>35.52</v>
      </c>
      <c r="CO9" s="38">
        <f t="shared" si="2"/>
        <v>3.55</v>
      </c>
      <c r="CP9" s="38">
        <f t="shared" si="2"/>
        <v>2055.15</v>
      </c>
      <c r="CQ9" s="38">
        <f t="shared" si="2"/>
        <v>0</v>
      </c>
      <c r="CR9" s="38">
        <f t="shared" si="2"/>
        <v>0</v>
      </c>
      <c r="CS9" s="38">
        <f t="shared" si="2"/>
        <v>0</v>
      </c>
      <c r="CT9" s="38">
        <f t="shared" si="2"/>
        <v>0</v>
      </c>
      <c r="CU9" s="38">
        <f t="shared" ref="CU9:EJ9" si="3">CU10+CU31</f>
        <v>0</v>
      </c>
      <c r="CV9" s="38">
        <f t="shared" si="3"/>
        <v>1366.63</v>
      </c>
      <c r="CW9" s="38">
        <f t="shared" si="3"/>
        <v>108.91</v>
      </c>
      <c r="CX9" s="38">
        <f t="shared" si="3"/>
        <v>68.96</v>
      </c>
      <c r="CY9" s="38">
        <f t="shared" si="3"/>
        <v>11.12</v>
      </c>
      <c r="CZ9" s="38">
        <f t="shared" si="3"/>
        <v>183.99</v>
      </c>
      <c r="DA9" s="38">
        <f t="shared" si="3"/>
        <v>5.52</v>
      </c>
      <c r="DB9" s="38">
        <f t="shared" si="3"/>
        <v>0</v>
      </c>
      <c r="DC9" s="38">
        <f t="shared" si="3"/>
        <v>676.37</v>
      </c>
      <c r="DD9" s="38">
        <f t="shared" si="3"/>
        <v>311.76</v>
      </c>
      <c r="DE9" s="38">
        <f t="shared" si="3"/>
        <v>7.24</v>
      </c>
      <c r="DF9" s="38">
        <f t="shared" si="3"/>
        <v>0</v>
      </c>
      <c r="DG9" s="38">
        <f t="shared" si="3"/>
        <v>681.28</v>
      </c>
      <c r="DH9" s="38">
        <f t="shared" si="3"/>
        <v>12740.01</v>
      </c>
      <c r="DI9" s="38">
        <f t="shared" si="3"/>
        <v>0</v>
      </c>
      <c r="DJ9" s="38">
        <f t="shared" si="3"/>
        <v>12740.01</v>
      </c>
      <c r="DK9" s="38">
        <f t="shared" si="3"/>
        <v>0</v>
      </c>
      <c r="DL9" s="38">
        <f t="shared" si="3"/>
        <v>0</v>
      </c>
      <c r="DM9" s="38">
        <f t="shared" si="3"/>
        <v>0</v>
      </c>
      <c r="DN9" s="38">
        <f t="shared" si="3"/>
        <v>0</v>
      </c>
      <c r="DO9" s="38">
        <f t="shared" si="3"/>
        <v>0</v>
      </c>
      <c r="DP9" s="38">
        <f t="shared" si="3"/>
        <v>0</v>
      </c>
      <c r="DQ9" s="38">
        <f t="shared" si="3"/>
        <v>0</v>
      </c>
      <c r="DR9" s="38">
        <f t="shared" si="3"/>
        <v>0</v>
      </c>
      <c r="DS9" s="38">
        <f t="shared" si="3"/>
        <v>0</v>
      </c>
      <c r="DT9" s="38">
        <f t="shared" si="3"/>
        <v>0</v>
      </c>
      <c r="DU9" s="38">
        <f t="shared" si="3"/>
        <v>0</v>
      </c>
      <c r="DV9" s="38">
        <f t="shared" si="3"/>
        <v>0</v>
      </c>
      <c r="DW9" s="38">
        <f t="shared" si="3"/>
        <v>0</v>
      </c>
      <c r="DX9" s="38">
        <f t="shared" si="3"/>
        <v>0</v>
      </c>
      <c r="DY9" s="38">
        <f t="shared" si="3"/>
        <v>0</v>
      </c>
      <c r="DZ9" s="38">
        <f t="shared" si="3"/>
        <v>0</v>
      </c>
      <c r="EA9" s="38">
        <f t="shared" si="3"/>
        <v>0</v>
      </c>
      <c r="EB9" s="38">
        <f t="shared" si="3"/>
        <v>0</v>
      </c>
      <c r="EC9" s="38">
        <f t="shared" si="3"/>
        <v>0</v>
      </c>
      <c r="ED9" s="38">
        <f t="shared" si="3"/>
        <v>0</v>
      </c>
      <c r="EE9" s="38">
        <f t="shared" si="3"/>
        <v>0</v>
      </c>
      <c r="EF9" s="38">
        <f t="shared" si="3"/>
        <v>0</v>
      </c>
      <c r="EG9" s="38">
        <f t="shared" si="3"/>
        <v>0</v>
      </c>
      <c r="EH9" s="38">
        <f t="shared" si="3"/>
        <v>0</v>
      </c>
      <c r="EI9" s="38">
        <f t="shared" si="3"/>
        <v>0</v>
      </c>
      <c r="EJ9" s="38">
        <f t="shared" si="3"/>
        <v>0</v>
      </c>
      <c r="EK9" s="38">
        <f>收入决算镇汇总!B9-B9</f>
        <v>-2475.32</v>
      </c>
      <c r="EL9" s="39">
        <f>收入决算镇汇总!C9-C9</f>
        <v>10264.69</v>
      </c>
    </row>
    <row r="10" s="2" customFormat="1" ht="24" customHeight="1" spans="1:142">
      <c r="A10" s="31" t="s">
        <v>278</v>
      </c>
      <c r="B10" s="38">
        <f>SUM(B11:B30)</f>
        <v>8735.91</v>
      </c>
      <c r="C10" s="38">
        <f>D10+S10+Y10+AV10+CP10</f>
        <v>8735.91</v>
      </c>
      <c r="D10" s="38">
        <f t="shared" ref="C10:AH10" si="4">SUM(D11:D30)</f>
        <v>0</v>
      </c>
      <c r="E10" s="38">
        <f t="shared" si="4"/>
        <v>0</v>
      </c>
      <c r="F10" s="38">
        <f t="shared" si="4"/>
        <v>0</v>
      </c>
      <c r="G10" s="38">
        <f t="shared" si="4"/>
        <v>0</v>
      </c>
      <c r="H10" s="38">
        <f t="shared" si="4"/>
        <v>0</v>
      </c>
      <c r="I10" s="38">
        <f t="shared" si="4"/>
        <v>0</v>
      </c>
      <c r="J10" s="38">
        <f t="shared" si="4"/>
        <v>0</v>
      </c>
      <c r="K10" s="38">
        <f t="shared" si="4"/>
        <v>0</v>
      </c>
      <c r="L10" s="38">
        <f t="shared" si="4"/>
        <v>0</v>
      </c>
      <c r="M10" s="38">
        <f t="shared" si="4"/>
        <v>0</v>
      </c>
      <c r="N10" s="38">
        <f t="shared" si="4"/>
        <v>0</v>
      </c>
      <c r="O10" s="38">
        <f t="shared" si="4"/>
        <v>0</v>
      </c>
      <c r="P10" s="38">
        <f t="shared" si="4"/>
        <v>0</v>
      </c>
      <c r="Q10" s="38">
        <f t="shared" si="4"/>
        <v>0</v>
      </c>
      <c r="R10" s="38">
        <f t="shared" si="4"/>
        <v>0</v>
      </c>
      <c r="S10" s="38">
        <f t="shared" si="4"/>
        <v>0</v>
      </c>
      <c r="T10" s="38">
        <f t="shared" si="4"/>
        <v>0</v>
      </c>
      <c r="U10" s="38">
        <f t="shared" si="4"/>
        <v>0</v>
      </c>
      <c r="V10" s="38">
        <f t="shared" si="4"/>
        <v>0</v>
      </c>
      <c r="W10" s="38">
        <f t="shared" si="4"/>
        <v>0</v>
      </c>
      <c r="X10" s="38">
        <f t="shared" si="4"/>
        <v>0</v>
      </c>
      <c r="Y10" s="38">
        <f t="shared" si="4"/>
        <v>7160.44</v>
      </c>
      <c r="Z10" s="38">
        <f t="shared" si="4"/>
        <v>6075.43</v>
      </c>
      <c r="AA10" s="38">
        <f t="shared" si="4"/>
        <v>3184.25</v>
      </c>
      <c r="AB10" s="38">
        <f t="shared" si="4"/>
        <v>301.78</v>
      </c>
      <c r="AC10" s="38">
        <f t="shared" si="4"/>
        <v>934.72</v>
      </c>
      <c r="AD10" s="38">
        <f t="shared" si="4"/>
        <v>155.36</v>
      </c>
      <c r="AE10" s="38">
        <f t="shared" si="4"/>
        <v>463.73</v>
      </c>
      <c r="AF10" s="38">
        <f t="shared" si="4"/>
        <v>894.32</v>
      </c>
      <c r="AG10" s="38">
        <f t="shared" si="4"/>
        <v>141.27</v>
      </c>
      <c r="AH10" s="38">
        <f t="shared" si="4"/>
        <v>397.9</v>
      </c>
      <c r="AI10" s="38">
        <f t="shared" ref="AI10:BN10" si="5">SUM(AI11:AI30)</f>
        <v>32.07</v>
      </c>
      <c r="AJ10" s="38">
        <f t="shared" si="5"/>
        <v>196.65</v>
      </c>
      <c r="AK10" s="38">
        <f t="shared" si="5"/>
        <v>108.5</v>
      </c>
      <c r="AL10" s="38">
        <f t="shared" si="5"/>
        <v>60.68</v>
      </c>
      <c r="AM10" s="38">
        <f t="shared" si="5"/>
        <v>29.87</v>
      </c>
      <c r="AN10" s="38">
        <f t="shared" si="5"/>
        <v>167.04</v>
      </c>
      <c r="AO10" s="38">
        <f t="shared" si="5"/>
        <v>56.83</v>
      </c>
      <c r="AP10" s="38">
        <f t="shared" si="5"/>
        <v>0</v>
      </c>
      <c r="AQ10" s="38">
        <f t="shared" si="5"/>
        <v>7.52</v>
      </c>
      <c r="AR10" s="38">
        <f t="shared" si="5"/>
        <v>11.18</v>
      </c>
      <c r="AS10" s="38">
        <f t="shared" si="5"/>
        <v>0.24</v>
      </c>
      <c r="AT10" s="38">
        <f t="shared" si="5"/>
        <v>137.54</v>
      </c>
      <c r="AU10" s="38">
        <f t="shared" si="5"/>
        <v>276.89</v>
      </c>
      <c r="AV10" s="38">
        <f t="shared" si="5"/>
        <v>157.42</v>
      </c>
      <c r="AW10" s="38">
        <f t="shared" si="5"/>
        <v>5.47</v>
      </c>
      <c r="AX10" s="38">
        <f t="shared" si="5"/>
        <v>0</v>
      </c>
      <c r="AY10" s="38">
        <f t="shared" si="5"/>
        <v>5.47</v>
      </c>
      <c r="AZ10" s="38">
        <f t="shared" si="5"/>
        <v>0</v>
      </c>
      <c r="BA10" s="38">
        <f t="shared" si="5"/>
        <v>0</v>
      </c>
      <c r="BB10" s="38">
        <f t="shared" si="5"/>
        <v>0</v>
      </c>
      <c r="BC10" s="38">
        <f t="shared" si="5"/>
        <v>0</v>
      </c>
      <c r="BD10" s="38">
        <f t="shared" si="5"/>
        <v>0</v>
      </c>
      <c r="BE10" s="38">
        <f t="shared" si="5"/>
        <v>0</v>
      </c>
      <c r="BF10" s="38">
        <f t="shared" si="5"/>
        <v>0</v>
      </c>
      <c r="BG10" s="38">
        <f t="shared" si="5"/>
        <v>0</v>
      </c>
      <c r="BH10" s="38">
        <f t="shared" si="5"/>
        <v>0</v>
      </c>
      <c r="BI10" s="38">
        <f t="shared" si="5"/>
        <v>0</v>
      </c>
      <c r="BJ10" s="38">
        <f t="shared" si="5"/>
        <v>0</v>
      </c>
      <c r="BK10" s="38">
        <f t="shared" si="5"/>
        <v>0</v>
      </c>
      <c r="BL10" s="38">
        <f t="shared" si="5"/>
        <v>0</v>
      </c>
      <c r="BM10" s="38">
        <f t="shared" si="5"/>
        <v>0</v>
      </c>
      <c r="BN10" s="38">
        <f t="shared" si="5"/>
        <v>0</v>
      </c>
      <c r="BO10" s="38">
        <f t="shared" ref="BO10:CT10" si="6">SUM(BO11:BO30)</f>
        <v>0</v>
      </c>
      <c r="BP10" s="38">
        <f t="shared" si="6"/>
        <v>0</v>
      </c>
      <c r="BQ10" s="38">
        <f t="shared" si="6"/>
        <v>0</v>
      </c>
      <c r="BR10" s="38">
        <f t="shared" si="6"/>
        <v>0</v>
      </c>
      <c r="BS10" s="38">
        <f t="shared" si="6"/>
        <v>0</v>
      </c>
      <c r="BT10" s="38">
        <f t="shared" si="6"/>
        <v>3.13</v>
      </c>
      <c r="BU10" s="38">
        <f t="shared" si="6"/>
        <v>1.68</v>
      </c>
      <c r="BV10" s="38">
        <f t="shared" si="6"/>
        <v>2.02</v>
      </c>
      <c r="BW10" s="38">
        <f t="shared" si="6"/>
        <v>94.96</v>
      </c>
      <c r="BX10" s="38">
        <f t="shared" si="6"/>
        <v>18.59</v>
      </c>
      <c r="BY10" s="38">
        <f t="shared" si="6"/>
        <v>0.1</v>
      </c>
      <c r="BZ10" s="38">
        <f t="shared" si="6"/>
        <v>1</v>
      </c>
      <c r="CA10" s="38">
        <f t="shared" si="6"/>
        <v>2.14</v>
      </c>
      <c r="CB10" s="38">
        <f t="shared" si="6"/>
        <v>7.76</v>
      </c>
      <c r="CC10" s="38">
        <f t="shared" si="6"/>
        <v>1.25</v>
      </c>
      <c r="CD10" s="38">
        <f t="shared" si="6"/>
        <v>1.04</v>
      </c>
      <c r="CE10" s="38">
        <f t="shared" si="6"/>
        <v>1.04</v>
      </c>
      <c r="CF10" s="38">
        <f t="shared" si="6"/>
        <v>0</v>
      </c>
      <c r="CG10" s="38">
        <f t="shared" si="6"/>
        <v>0</v>
      </c>
      <c r="CH10" s="38">
        <f t="shared" si="6"/>
        <v>0.11</v>
      </c>
      <c r="CI10" s="38">
        <f t="shared" si="6"/>
        <v>0</v>
      </c>
      <c r="CJ10" s="38">
        <f t="shared" si="6"/>
        <v>0.43</v>
      </c>
      <c r="CK10" s="38">
        <f t="shared" si="6"/>
        <v>3.94</v>
      </c>
      <c r="CL10" s="38">
        <f t="shared" si="6"/>
        <v>0.82</v>
      </c>
      <c r="CM10" s="38">
        <f t="shared" si="6"/>
        <v>0.16</v>
      </c>
      <c r="CN10" s="38">
        <f t="shared" si="6"/>
        <v>27.86</v>
      </c>
      <c r="CO10" s="38">
        <f t="shared" si="6"/>
        <v>3.55</v>
      </c>
      <c r="CP10" s="38">
        <f t="shared" si="6"/>
        <v>1418.05</v>
      </c>
      <c r="CQ10" s="38">
        <f t="shared" si="6"/>
        <v>0</v>
      </c>
      <c r="CR10" s="38">
        <f t="shared" si="6"/>
        <v>0</v>
      </c>
      <c r="CS10" s="38">
        <f t="shared" si="6"/>
        <v>0</v>
      </c>
      <c r="CT10" s="38">
        <f t="shared" si="6"/>
        <v>0</v>
      </c>
      <c r="CU10" s="38">
        <f t="shared" ref="CU10:EJ10" si="7">SUM(CU11:CU30)</f>
        <v>0</v>
      </c>
      <c r="CV10" s="38">
        <f t="shared" si="7"/>
        <v>1358.18</v>
      </c>
      <c r="CW10" s="38">
        <f t="shared" si="7"/>
        <v>108.91</v>
      </c>
      <c r="CX10" s="38">
        <f t="shared" si="7"/>
        <v>68.96</v>
      </c>
      <c r="CY10" s="38">
        <f t="shared" si="7"/>
        <v>11.12</v>
      </c>
      <c r="CZ10" s="38">
        <f t="shared" si="7"/>
        <v>183.99</v>
      </c>
      <c r="DA10" s="38">
        <f t="shared" si="7"/>
        <v>5.52</v>
      </c>
      <c r="DB10" s="38">
        <f t="shared" si="7"/>
        <v>0</v>
      </c>
      <c r="DC10" s="38">
        <f t="shared" si="7"/>
        <v>676.37</v>
      </c>
      <c r="DD10" s="38">
        <f t="shared" si="7"/>
        <v>303.31</v>
      </c>
      <c r="DE10" s="38">
        <f t="shared" si="7"/>
        <v>1.2</v>
      </c>
      <c r="DF10" s="38">
        <f t="shared" si="7"/>
        <v>0</v>
      </c>
      <c r="DG10" s="38">
        <f t="shared" si="7"/>
        <v>58.67</v>
      </c>
      <c r="DH10" s="38">
        <f t="shared" si="7"/>
        <v>0</v>
      </c>
      <c r="DI10" s="38">
        <f t="shared" si="7"/>
        <v>0</v>
      </c>
      <c r="DJ10" s="38">
        <f t="shared" si="7"/>
        <v>0</v>
      </c>
      <c r="DK10" s="38">
        <f t="shared" si="7"/>
        <v>0</v>
      </c>
      <c r="DL10" s="38">
        <f t="shared" si="7"/>
        <v>0</v>
      </c>
      <c r="DM10" s="38">
        <f t="shared" si="7"/>
        <v>0</v>
      </c>
      <c r="DN10" s="38">
        <f t="shared" si="7"/>
        <v>0</v>
      </c>
      <c r="DO10" s="38">
        <f t="shared" si="7"/>
        <v>0</v>
      </c>
      <c r="DP10" s="38">
        <f t="shared" si="7"/>
        <v>0</v>
      </c>
      <c r="DQ10" s="38">
        <f t="shared" si="7"/>
        <v>0</v>
      </c>
      <c r="DR10" s="38">
        <f t="shared" si="7"/>
        <v>0</v>
      </c>
      <c r="DS10" s="38">
        <f t="shared" si="7"/>
        <v>0</v>
      </c>
      <c r="DT10" s="38">
        <f t="shared" si="7"/>
        <v>0</v>
      </c>
      <c r="DU10" s="38">
        <f t="shared" si="7"/>
        <v>0</v>
      </c>
      <c r="DV10" s="38">
        <f t="shared" si="7"/>
        <v>0</v>
      </c>
      <c r="DW10" s="38">
        <f t="shared" si="7"/>
        <v>0</v>
      </c>
      <c r="DX10" s="38">
        <f t="shared" si="7"/>
        <v>0</v>
      </c>
      <c r="DY10" s="38">
        <f t="shared" si="7"/>
        <v>0</v>
      </c>
      <c r="DZ10" s="38">
        <f t="shared" si="7"/>
        <v>0</v>
      </c>
      <c r="EA10" s="38">
        <f t="shared" si="7"/>
        <v>0</v>
      </c>
      <c r="EB10" s="38">
        <f t="shared" si="7"/>
        <v>0</v>
      </c>
      <c r="EC10" s="38">
        <f t="shared" si="7"/>
        <v>0</v>
      </c>
      <c r="ED10" s="38">
        <f t="shared" si="7"/>
        <v>0</v>
      </c>
      <c r="EE10" s="38">
        <f t="shared" si="7"/>
        <v>0</v>
      </c>
      <c r="EF10" s="38">
        <f t="shared" si="7"/>
        <v>0</v>
      </c>
      <c r="EG10" s="38">
        <f t="shared" si="7"/>
        <v>0</v>
      </c>
      <c r="EH10" s="38">
        <f t="shared" si="7"/>
        <v>0</v>
      </c>
      <c r="EI10" s="38">
        <f t="shared" si="7"/>
        <v>0</v>
      </c>
      <c r="EJ10" s="38">
        <f t="shared" si="7"/>
        <v>0</v>
      </c>
      <c r="EK10" s="38">
        <f>收入决算镇汇总!B10-B10</f>
        <v>2167.75</v>
      </c>
      <c r="EL10" s="39">
        <f>收入决算镇汇总!C10-C10</f>
        <v>2167.75</v>
      </c>
    </row>
    <row r="11" ht="24" hidden="1" customHeight="1" spans="1:142">
      <c r="A11" s="40" t="s">
        <v>279</v>
      </c>
      <c r="B11" s="38">
        <f>C11+DH11+DP11+DW11+EA11</f>
        <v>418.84</v>
      </c>
      <c r="C11" s="38">
        <f>D11+S11+Y11+AV11+CP11</f>
        <v>418.84</v>
      </c>
      <c r="D11" s="38">
        <f>E11+F11+G11+M11+R11</f>
        <v>0</v>
      </c>
      <c r="E11" s="41"/>
      <c r="F11" s="41"/>
      <c r="G11" s="38">
        <f>SUM(H11:L11)</f>
        <v>0</v>
      </c>
      <c r="H11" s="41"/>
      <c r="I11" s="41"/>
      <c r="J11" s="41"/>
      <c r="K11" s="41"/>
      <c r="L11" s="41"/>
      <c r="M11" s="38">
        <f>SUM(N11:Q11)</f>
        <v>0</v>
      </c>
      <c r="N11" s="41"/>
      <c r="O11" s="41"/>
      <c r="P11" s="41"/>
      <c r="Q11" s="41"/>
      <c r="R11" s="41"/>
      <c r="S11" s="38">
        <f>SUM(T11:X11)</f>
        <v>0</v>
      </c>
      <c r="T11" s="41"/>
      <c r="U11" s="41"/>
      <c r="V11" s="41"/>
      <c r="W11" s="41"/>
      <c r="X11" s="41"/>
      <c r="Y11" s="38">
        <f>Z11+AH11+SUM(AM11:AU11)</f>
        <v>388.08</v>
      </c>
      <c r="Z11" s="38">
        <f>SUM(AA11:AG11)</f>
        <v>339.19</v>
      </c>
      <c r="AA11" s="42">
        <v>208.84</v>
      </c>
      <c r="AB11" s="42"/>
      <c r="AC11" s="42">
        <v>52.93</v>
      </c>
      <c r="AD11" s="42">
        <v>0.72</v>
      </c>
      <c r="AE11" s="42">
        <v>18.57</v>
      </c>
      <c r="AF11" s="42">
        <v>53.97</v>
      </c>
      <c r="AG11" s="42">
        <v>4.16</v>
      </c>
      <c r="AH11" s="38">
        <f>SUM(AI11:AL11)</f>
        <v>9.51</v>
      </c>
      <c r="AI11" s="42">
        <v>2.57</v>
      </c>
      <c r="AJ11" s="42"/>
      <c r="AK11" s="42">
        <v>5</v>
      </c>
      <c r="AL11" s="42">
        <v>1.94</v>
      </c>
      <c r="AM11" s="42">
        <v>2.27</v>
      </c>
      <c r="AN11" s="41"/>
      <c r="AO11" s="41"/>
      <c r="AP11" s="41"/>
      <c r="AQ11" s="41"/>
      <c r="AR11" s="41"/>
      <c r="AS11" s="41"/>
      <c r="AT11" s="41"/>
      <c r="AU11" s="42">
        <v>37.11</v>
      </c>
      <c r="AV11" s="38">
        <f>AW11+BT11+BU11+BV11+BW11+BX11+CM11+CN11+CO11</f>
        <v>0</v>
      </c>
      <c r="AW11" s="38">
        <f>SUM(AX11:BF11)+BK11+BL11</f>
        <v>0</v>
      </c>
      <c r="AX11" s="41"/>
      <c r="AY11" s="41"/>
      <c r="AZ11" s="41"/>
      <c r="BA11" s="41"/>
      <c r="BB11" s="41"/>
      <c r="BC11" s="41"/>
      <c r="BD11" s="41"/>
      <c r="BE11" s="41"/>
      <c r="BF11" s="38">
        <f>SUM(BG11:BJ11)</f>
        <v>0</v>
      </c>
      <c r="BG11" s="41"/>
      <c r="BH11" s="41"/>
      <c r="BI11" s="41"/>
      <c r="BJ11" s="41"/>
      <c r="BK11" s="41"/>
      <c r="BL11" s="38">
        <f>SUM(BM11:BS11)</f>
        <v>0</v>
      </c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38">
        <f>SUM(BY11:CD11)+SUM(CH11:CL11)</f>
        <v>0</v>
      </c>
      <c r="BY11" s="41"/>
      <c r="BZ11" s="41"/>
      <c r="CA11" s="41"/>
      <c r="CB11" s="41"/>
      <c r="CC11" s="41"/>
      <c r="CD11" s="38">
        <f>SUM(CE11:CG11)</f>
        <v>0</v>
      </c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38">
        <f>SUM(CQ11:CV11)+DE11+DF11+DG11</f>
        <v>30.76</v>
      </c>
      <c r="CQ11" s="41"/>
      <c r="CR11" s="41"/>
      <c r="CS11" s="41"/>
      <c r="CT11" s="41"/>
      <c r="CU11" s="41"/>
      <c r="CV11" s="38">
        <f>SUM(CW11:DD11)</f>
        <v>13.65</v>
      </c>
      <c r="CW11" s="42">
        <v>2.01</v>
      </c>
      <c r="CX11" s="42">
        <v>9.29</v>
      </c>
      <c r="CY11" s="42"/>
      <c r="CZ11" s="42">
        <v>0.86</v>
      </c>
      <c r="DA11" s="42"/>
      <c r="DB11" s="42"/>
      <c r="DC11" s="42"/>
      <c r="DD11" s="42">
        <v>1.49</v>
      </c>
      <c r="DE11" s="42"/>
      <c r="DF11" s="42"/>
      <c r="DG11" s="42">
        <v>17.11</v>
      </c>
      <c r="DH11" s="38">
        <f>SUM(DI11:DO11)</f>
        <v>0</v>
      </c>
      <c r="DI11" s="43"/>
      <c r="DJ11" s="44"/>
      <c r="DK11" s="45"/>
      <c r="DL11" s="41"/>
      <c r="DM11" s="41"/>
      <c r="DN11" s="41"/>
      <c r="DO11" s="41"/>
      <c r="DP11" s="38">
        <f>SUM(DQ11:DV11)</f>
        <v>0</v>
      </c>
      <c r="DQ11" s="41"/>
      <c r="DR11" s="41"/>
      <c r="DS11" s="41"/>
      <c r="DT11" s="41"/>
      <c r="DU11" s="41"/>
      <c r="DV11" s="41"/>
      <c r="DW11" s="38">
        <f>SUM(DX11:DZ11)</f>
        <v>0</v>
      </c>
      <c r="DX11" s="41"/>
      <c r="DY11" s="41"/>
      <c r="DZ11" s="41"/>
      <c r="EA11" s="38">
        <f>SUM(EB11:EJ11)</f>
        <v>0</v>
      </c>
      <c r="EB11" s="41"/>
      <c r="EC11" s="41"/>
      <c r="ED11" s="41"/>
      <c r="EE11" s="41"/>
      <c r="EF11" s="41"/>
      <c r="EG11" s="41"/>
      <c r="EH11" s="41"/>
      <c r="EI11" s="41"/>
      <c r="EJ11" s="42"/>
      <c r="EK11" s="38">
        <f>收入决算镇汇总!B11-B11</f>
        <v>95.6200000000001</v>
      </c>
      <c r="EL11" s="39">
        <f>收入决算镇汇总!C11-C11</f>
        <v>95.6200000000001</v>
      </c>
    </row>
    <row r="12" s="2" customFormat="1" ht="24" hidden="1" customHeight="1" spans="1:142">
      <c r="A12" s="40" t="s">
        <v>280</v>
      </c>
      <c r="B12" s="38">
        <f t="shared" ref="B12:B49" si="8">C12+DH12+DP12+DW12+EA12</f>
        <v>420.85</v>
      </c>
      <c r="C12" s="38">
        <f t="shared" ref="C12:C49" si="9">D12+S12+Y12+AV12+CP12</f>
        <v>420.85</v>
      </c>
      <c r="D12" s="38">
        <f t="shared" ref="D12:D49" si="10">E12+F12+G12+M12+R12</f>
        <v>0</v>
      </c>
      <c r="E12" s="41"/>
      <c r="F12" s="41"/>
      <c r="G12" s="38">
        <f t="shared" ref="G12:G49" si="11">SUM(H12:L12)</f>
        <v>0</v>
      </c>
      <c r="H12" s="44"/>
      <c r="I12" s="41"/>
      <c r="J12" s="41"/>
      <c r="K12" s="46"/>
      <c r="L12" s="44"/>
      <c r="M12" s="38">
        <f t="shared" ref="M12:M49" si="12">SUM(N12:Q12)</f>
        <v>0</v>
      </c>
      <c r="N12" s="41"/>
      <c r="O12" s="41"/>
      <c r="P12" s="41"/>
      <c r="Q12" s="41"/>
      <c r="R12" s="41"/>
      <c r="S12" s="38">
        <f t="shared" ref="S12:S49" si="13">SUM(T12:X12)</f>
        <v>0</v>
      </c>
      <c r="T12" s="41"/>
      <c r="U12" s="41"/>
      <c r="V12" s="41"/>
      <c r="W12" s="41"/>
      <c r="X12" s="41"/>
      <c r="Y12" s="38">
        <f t="shared" ref="Y12:Y49" si="14">Z12+AH12+SUM(AM12:AU12)</f>
        <v>409.11</v>
      </c>
      <c r="Z12" s="38">
        <f t="shared" ref="Z12:Z49" si="15">SUM(AA12:AG12)</f>
        <v>347.71</v>
      </c>
      <c r="AA12" s="44">
        <v>212.44</v>
      </c>
      <c r="AB12" s="44"/>
      <c r="AC12" s="44">
        <v>49.29</v>
      </c>
      <c r="AD12" s="44">
        <v>0.4</v>
      </c>
      <c r="AE12" s="44">
        <v>31.1</v>
      </c>
      <c r="AF12" s="44">
        <v>52.15</v>
      </c>
      <c r="AG12" s="44">
        <v>2.33</v>
      </c>
      <c r="AH12" s="38">
        <f t="shared" ref="AH12:AH49" si="16">SUM(AI12:AL12)</f>
        <v>38.68</v>
      </c>
      <c r="AI12" s="44">
        <v>1.54</v>
      </c>
      <c r="AJ12" s="44">
        <v>20.74</v>
      </c>
      <c r="AK12" s="44">
        <v>12.96</v>
      </c>
      <c r="AL12" s="44">
        <v>3.44</v>
      </c>
      <c r="AM12" s="44">
        <v>0.12</v>
      </c>
      <c r="AN12" s="44">
        <v>2.61</v>
      </c>
      <c r="AO12" s="44">
        <v>1.87</v>
      </c>
      <c r="AP12" s="41"/>
      <c r="AQ12" s="41"/>
      <c r="AR12" s="44">
        <v>1</v>
      </c>
      <c r="AS12" s="44">
        <v>0.02</v>
      </c>
      <c r="AT12" s="44">
        <v>13.46</v>
      </c>
      <c r="AU12" s="44">
        <v>3.64</v>
      </c>
      <c r="AV12" s="38">
        <f>AW12+BT12+BU12+BV12+BW12+BX12+CM12+CN12+CO12</f>
        <v>0.95</v>
      </c>
      <c r="AW12" s="38">
        <f t="shared" ref="AW12:AW49" si="17">SUM(AX12:BF12)+BK12+BL12</f>
        <v>0</v>
      </c>
      <c r="AX12" s="41"/>
      <c r="AY12" s="41"/>
      <c r="AZ12" s="41"/>
      <c r="BA12" s="41"/>
      <c r="BB12" s="41"/>
      <c r="BC12" s="41"/>
      <c r="BD12" s="41"/>
      <c r="BE12" s="41"/>
      <c r="BF12" s="38">
        <f t="shared" ref="BF12:BF49" si="18">SUM(BG12:BJ12)</f>
        <v>0</v>
      </c>
      <c r="BG12" s="41"/>
      <c r="BH12" s="41"/>
      <c r="BI12" s="41"/>
      <c r="BJ12" s="41"/>
      <c r="BK12" s="41"/>
      <c r="BL12" s="38">
        <f t="shared" ref="BL12:BL49" si="19">SUM(BM12:BS12)</f>
        <v>0</v>
      </c>
      <c r="BM12" s="41"/>
      <c r="BN12" s="41"/>
      <c r="BO12" s="41"/>
      <c r="BP12" s="41"/>
      <c r="BQ12" s="41"/>
      <c r="BR12" s="41"/>
      <c r="BS12" s="41"/>
      <c r="BT12" s="41"/>
      <c r="BU12" s="41"/>
      <c r="BV12" s="44">
        <v>0.05</v>
      </c>
      <c r="BW12" s="44">
        <v>0.74</v>
      </c>
      <c r="BX12" s="38">
        <f t="shared" ref="BX12:BX49" si="20">SUM(BY12:CD12)+SUM(CH12:CL12)</f>
        <v>0</v>
      </c>
      <c r="BY12" s="41"/>
      <c r="BZ12" s="41"/>
      <c r="CA12" s="41"/>
      <c r="CB12" s="41"/>
      <c r="CC12" s="41"/>
      <c r="CD12" s="38">
        <f t="shared" ref="CD12:CD49" si="21">SUM(CE12:CG12)</f>
        <v>0</v>
      </c>
      <c r="CE12" s="41"/>
      <c r="CF12" s="41"/>
      <c r="CG12" s="41"/>
      <c r="CH12" s="41"/>
      <c r="CI12" s="41"/>
      <c r="CJ12" s="41"/>
      <c r="CK12" s="41"/>
      <c r="CL12" s="41"/>
      <c r="CM12" s="44">
        <v>0.16</v>
      </c>
      <c r="CN12" s="41"/>
      <c r="CO12" s="41"/>
      <c r="CP12" s="38">
        <f t="shared" ref="CP12:CP49" si="22">SUM(CQ12:CV12)+DE12+DF12+DG12</f>
        <v>10.79</v>
      </c>
      <c r="CQ12" s="41"/>
      <c r="CR12" s="41"/>
      <c r="CS12" s="41"/>
      <c r="CT12" s="41"/>
      <c r="CU12" s="41"/>
      <c r="CV12" s="38">
        <f t="shared" ref="CV12:CV49" si="23">SUM(CW12:DD12)</f>
        <v>10.79</v>
      </c>
      <c r="CW12" s="41"/>
      <c r="CX12" s="44">
        <v>5.04</v>
      </c>
      <c r="CY12" s="41"/>
      <c r="CZ12" s="44">
        <v>3.85</v>
      </c>
      <c r="DA12" s="41"/>
      <c r="DB12" s="41"/>
      <c r="DC12" s="41"/>
      <c r="DD12" s="44">
        <v>1.9</v>
      </c>
      <c r="DE12" s="41"/>
      <c r="DF12" s="41"/>
      <c r="DG12" s="41"/>
      <c r="DH12" s="38">
        <f t="shared" ref="DH12:DH49" si="24">SUM(DI12:DO12)</f>
        <v>0</v>
      </c>
      <c r="DI12" s="43"/>
      <c r="DJ12" s="47"/>
      <c r="DK12" s="45"/>
      <c r="DL12" s="41"/>
      <c r="DM12" s="41"/>
      <c r="DN12" s="41"/>
      <c r="DO12" s="41"/>
      <c r="DP12" s="38">
        <f t="shared" ref="DP12:DP49" si="25">SUM(DQ12:DV12)</f>
        <v>0</v>
      </c>
      <c r="DQ12" s="41"/>
      <c r="DR12" s="41"/>
      <c r="DS12" s="41"/>
      <c r="DT12" s="41"/>
      <c r="DU12" s="41"/>
      <c r="DV12" s="41"/>
      <c r="DW12" s="38">
        <f t="shared" ref="DW12:DW49" si="26">SUM(DX12:DZ12)</f>
        <v>0</v>
      </c>
      <c r="DX12" s="41"/>
      <c r="DY12" s="41"/>
      <c r="DZ12" s="41"/>
      <c r="EA12" s="38">
        <f t="shared" ref="EA12:EA49" si="27">SUM(EB12:EJ12)</f>
        <v>0</v>
      </c>
      <c r="EB12" s="41"/>
      <c r="EC12" s="41"/>
      <c r="ED12" s="41"/>
      <c r="EE12" s="41"/>
      <c r="EF12" s="41"/>
      <c r="EG12" s="41"/>
      <c r="EH12" s="41"/>
      <c r="EI12" s="41"/>
      <c r="EJ12" s="41"/>
      <c r="EK12" s="38">
        <f>收入决算镇汇总!B12-B12</f>
        <v>112.97</v>
      </c>
      <c r="EL12" s="39">
        <f>收入决算镇汇总!C12-C12</f>
        <v>112.97</v>
      </c>
    </row>
    <row r="13" ht="24" hidden="1" customHeight="1" spans="1:142">
      <c r="A13" s="40" t="s">
        <v>281</v>
      </c>
      <c r="B13" s="38">
        <f t="shared" si="8"/>
        <v>488.37</v>
      </c>
      <c r="C13" s="38">
        <f t="shared" si="9"/>
        <v>488.37</v>
      </c>
      <c r="D13" s="38">
        <f t="shared" si="10"/>
        <v>0</v>
      </c>
      <c r="E13" s="41"/>
      <c r="F13" s="41"/>
      <c r="G13" s="38">
        <f t="shared" si="11"/>
        <v>0</v>
      </c>
      <c r="H13" s="41"/>
      <c r="I13" s="41"/>
      <c r="J13" s="41"/>
      <c r="K13" s="41"/>
      <c r="L13" s="41"/>
      <c r="M13" s="38">
        <f t="shared" si="12"/>
        <v>0</v>
      </c>
      <c r="N13" s="41"/>
      <c r="O13" s="41"/>
      <c r="P13" s="41"/>
      <c r="Q13" s="41"/>
      <c r="R13" s="41"/>
      <c r="S13" s="38">
        <f t="shared" si="13"/>
        <v>0</v>
      </c>
      <c r="T13" s="41"/>
      <c r="U13" s="41"/>
      <c r="V13" s="41"/>
      <c r="W13" s="41"/>
      <c r="X13" s="41"/>
      <c r="Y13" s="38">
        <f t="shared" si="14"/>
        <v>409.63</v>
      </c>
      <c r="Z13" s="38">
        <f t="shared" si="15"/>
        <v>335.24</v>
      </c>
      <c r="AA13" s="48">
        <v>193.6</v>
      </c>
      <c r="AB13" s="49">
        <v>8.85</v>
      </c>
      <c r="AC13" s="49">
        <v>57.67</v>
      </c>
      <c r="AD13" s="41">
        <v>0.87</v>
      </c>
      <c r="AE13" s="49">
        <v>18.23</v>
      </c>
      <c r="AF13" s="49">
        <v>51.36</v>
      </c>
      <c r="AG13" s="41">
        <v>4.66</v>
      </c>
      <c r="AH13" s="38">
        <f t="shared" si="16"/>
        <v>29.15</v>
      </c>
      <c r="AI13" s="41">
        <v>3.64</v>
      </c>
      <c r="AJ13" s="41">
        <v>13.45</v>
      </c>
      <c r="AK13" s="41">
        <v>7.12</v>
      </c>
      <c r="AL13" s="49">
        <v>4.94</v>
      </c>
      <c r="AM13" s="41">
        <v>3.35</v>
      </c>
      <c r="AN13" s="41">
        <v>13.99</v>
      </c>
      <c r="AO13" s="41">
        <v>15.46</v>
      </c>
      <c r="AP13" s="41"/>
      <c r="AQ13" s="41"/>
      <c r="AR13" s="41">
        <v>1</v>
      </c>
      <c r="AS13" s="41">
        <v>0.02</v>
      </c>
      <c r="AT13" s="41"/>
      <c r="AU13" s="41">
        <v>11.42</v>
      </c>
      <c r="AV13" s="38">
        <f t="shared" ref="AV12:AV49" si="28">AW13+BT13+BU13+BV13+BW13+BX13+CM13+CN13+CO13</f>
        <v>11.99</v>
      </c>
      <c r="AW13" s="38">
        <f t="shared" si="17"/>
        <v>0</v>
      </c>
      <c r="AX13" s="41"/>
      <c r="AY13" s="41"/>
      <c r="AZ13" s="41"/>
      <c r="BA13" s="41"/>
      <c r="BB13" s="41"/>
      <c r="BC13" s="41"/>
      <c r="BD13" s="41"/>
      <c r="BE13" s="41"/>
      <c r="BF13" s="38">
        <f t="shared" si="18"/>
        <v>0</v>
      </c>
      <c r="BG13" s="41"/>
      <c r="BH13" s="41"/>
      <c r="BI13" s="41"/>
      <c r="BJ13" s="41"/>
      <c r="BK13" s="41"/>
      <c r="BL13" s="38">
        <f t="shared" si="19"/>
        <v>0</v>
      </c>
      <c r="BM13" s="41"/>
      <c r="BN13" s="41"/>
      <c r="BO13" s="41"/>
      <c r="BP13" s="41"/>
      <c r="BQ13" s="41"/>
      <c r="BR13" s="41"/>
      <c r="BS13" s="41"/>
      <c r="BT13" s="41"/>
      <c r="BU13" s="41"/>
      <c r="BV13" s="41">
        <v>0.26</v>
      </c>
      <c r="BW13" s="41">
        <v>5.81</v>
      </c>
      <c r="BX13" s="38">
        <f t="shared" si="20"/>
        <v>5.92</v>
      </c>
      <c r="BY13" s="41"/>
      <c r="BZ13" s="41"/>
      <c r="CA13" s="41"/>
      <c r="CB13" s="41">
        <v>5.92</v>
      </c>
      <c r="CC13" s="41"/>
      <c r="CD13" s="38">
        <f t="shared" si="21"/>
        <v>0</v>
      </c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38">
        <f t="shared" si="22"/>
        <v>66.75</v>
      </c>
      <c r="CQ13" s="41"/>
      <c r="CR13" s="41"/>
      <c r="CS13" s="41"/>
      <c r="CT13" s="41"/>
      <c r="CU13" s="41"/>
      <c r="CV13" s="38">
        <f t="shared" si="23"/>
        <v>64.01</v>
      </c>
      <c r="CW13" s="41">
        <v>1.58</v>
      </c>
      <c r="CX13" s="41">
        <v>11.08</v>
      </c>
      <c r="CY13" s="41"/>
      <c r="CZ13" s="41">
        <v>24.06</v>
      </c>
      <c r="DA13" s="41">
        <v>0.15</v>
      </c>
      <c r="DB13" s="41"/>
      <c r="DC13" s="41"/>
      <c r="DD13" s="41">
        <v>27.14</v>
      </c>
      <c r="DE13" s="41"/>
      <c r="DF13" s="41"/>
      <c r="DG13" s="41">
        <v>2.74</v>
      </c>
      <c r="DH13" s="38">
        <f t="shared" si="24"/>
        <v>0</v>
      </c>
      <c r="DI13" s="43"/>
      <c r="DJ13" s="44"/>
      <c r="DK13" s="45"/>
      <c r="DL13" s="41"/>
      <c r="DM13" s="41"/>
      <c r="DN13" s="41"/>
      <c r="DO13" s="41"/>
      <c r="DP13" s="38">
        <f t="shared" si="25"/>
        <v>0</v>
      </c>
      <c r="DQ13" s="41"/>
      <c r="DR13" s="41"/>
      <c r="DS13" s="41"/>
      <c r="DT13" s="41"/>
      <c r="DU13" s="41"/>
      <c r="DV13" s="41"/>
      <c r="DW13" s="38">
        <f t="shared" si="26"/>
        <v>0</v>
      </c>
      <c r="DX13" s="41"/>
      <c r="DY13" s="41"/>
      <c r="DZ13" s="41"/>
      <c r="EA13" s="38">
        <f t="shared" si="27"/>
        <v>0</v>
      </c>
      <c r="EB13" s="41"/>
      <c r="EC13" s="41"/>
      <c r="ED13" s="41"/>
      <c r="EE13" s="41"/>
      <c r="EF13" s="41"/>
      <c r="EG13" s="41"/>
      <c r="EH13" s="41"/>
      <c r="EI13" s="41"/>
      <c r="EJ13" s="41"/>
      <c r="EK13" s="38">
        <f>收入决算镇汇总!B13-B13</f>
        <v>194.1</v>
      </c>
      <c r="EL13" s="39">
        <f>收入决算镇汇总!C13-C13</f>
        <v>194.1</v>
      </c>
    </row>
    <row r="14" s="2" customFormat="1" ht="24" hidden="1" customHeight="1" spans="1:142">
      <c r="A14" s="40" t="s">
        <v>282</v>
      </c>
      <c r="B14" s="38">
        <f t="shared" si="8"/>
        <v>442.42</v>
      </c>
      <c r="C14" s="38">
        <f t="shared" si="9"/>
        <v>442.42</v>
      </c>
      <c r="D14" s="38">
        <f t="shared" si="10"/>
        <v>0</v>
      </c>
      <c r="E14" s="41"/>
      <c r="F14" s="41"/>
      <c r="G14" s="38">
        <f t="shared" si="11"/>
        <v>0</v>
      </c>
      <c r="H14" s="41"/>
      <c r="I14" s="41"/>
      <c r="J14" s="41"/>
      <c r="K14" s="41"/>
      <c r="L14" s="41"/>
      <c r="M14" s="38">
        <f t="shared" si="12"/>
        <v>0</v>
      </c>
      <c r="N14" s="41"/>
      <c r="O14" s="41"/>
      <c r="P14" s="41"/>
      <c r="Q14" s="41"/>
      <c r="R14" s="41"/>
      <c r="S14" s="38">
        <f t="shared" si="13"/>
        <v>0</v>
      </c>
      <c r="T14" s="41"/>
      <c r="U14" s="41"/>
      <c r="V14" s="41"/>
      <c r="W14" s="41"/>
      <c r="X14" s="41"/>
      <c r="Y14" s="38">
        <f t="shared" si="14"/>
        <v>380.74</v>
      </c>
      <c r="Z14" s="38">
        <f t="shared" si="15"/>
        <v>306.82</v>
      </c>
      <c r="AA14" s="44">
        <v>169.72</v>
      </c>
      <c r="AB14" s="41"/>
      <c r="AC14" s="44">
        <v>57.57</v>
      </c>
      <c r="AD14" s="44">
        <v>0.54</v>
      </c>
      <c r="AE14" s="44">
        <v>24.37</v>
      </c>
      <c r="AF14" s="44">
        <v>50.69</v>
      </c>
      <c r="AG14" s="44">
        <v>3.93</v>
      </c>
      <c r="AH14" s="38">
        <f t="shared" si="16"/>
        <v>29.24</v>
      </c>
      <c r="AI14" s="44">
        <v>1.53</v>
      </c>
      <c r="AJ14" s="44">
        <v>14.33</v>
      </c>
      <c r="AK14" s="44">
        <v>7.9</v>
      </c>
      <c r="AL14" s="44">
        <v>5.48</v>
      </c>
      <c r="AM14" s="44">
        <v>1.67</v>
      </c>
      <c r="AN14" s="44">
        <v>18.75</v>
      </c>
      <c r="AO14" s="44">
        <v>1.29</v>
      </c>
      <c r="AP14" s="41"/>
      <c r="AQ14" s="41"/>
      <c r="AR14" s="44">
        <v>1</v>
      </c>
      <c r="AS14" s="44">
        <v>0.02</v>
      </c>
      <c r="AT14" s="41"/>
      <c r="AU14" s="44">
        <v>21.95</v>
      </c>
      <c r="AV14" s="38">
        <f t="shared" si="28"/>
        <v>11.03</v>
      </c>
      <c r="AW14" s="38">
        <f t="shared" si="17"/>
        <v>0</v>
      </c>
      <c r="AX14" s="41"/>
      <c r="AY14" s="41"/>
      <c r="AZ14" s="41"/>
      <c r="BA14" s="41"/>
      <c r="BB14" s="41"/>
      <c r="BC14" s="41"/>
      <c r="BD14" s="41"/>
      <c r="BE14" s="41"/>
      <c r="BF14" s="38">
        <f t="shared" si="18"/>
        <v>0</v>
      </c>
      <c r="BG14" s="41"/>
      <c r="BH14" s="41"/>
      <c r="BI14" s="41"/>
      <c r="BJ14" s="41"/>
      <c r="BK14" s="41"/>
      <c r="BL14" s="38">
        <f t="shared" si="19"/>
        <v>0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4">
        <v>8.82</v>
      </c>
      <c r="BX14" s="38">
        <f t="shared" si="20"/>
        <v>2.21</v>
      </c>
      <c r="BY14" s="41"/>
      <c r="BZ14" s="41"/>
      <c r="CA14" s="41"/>
      <c r="CB14" s="41"/>
      <c r="CC14" s="44">
        <v>1.05</v>
      </c>
      <c r="CD14" s="38">
        <f t="shared" si="21"/>
        <v>0</v>
      </c>
      <c r="CE14" s="41"/>
      <c r="CF14" s="41"/>
      <c r="CG14" s="41"/>
      <c r="CH14" s="44">
        <v>0.11</v>
      </c>
      <c r="CI14" s="41"/>
      <c r="CJ14" s="41"/>
      <c r="CK14" s="44">
        <v>0.23</v>
      </c>
      <c r="CL14" s="44">
        <v>0.82</v>
      </c>
      <c r="CM14" s="41"/>
      <c r="CN14" s="41"/>
      <c r="CO14" s="41"/>
      <c r="CP14" s="38">
        <f t="shared" si="22"/>
        <v>50.65</v>
      </c>
      <c r="CQ14" s="41"/>
      <c r="CR14" s="41"/>
      <c r="CS14" s="41"/>
      <c r="CT14" s="41"/>
      <c r="CU14" s="41"/>
      <c r="CV14" s="38">
        <f t="shared" si="23"/>
        <v>50.65</v>
      </c>
      <c r="CW14" s="41"/>
      <c r="CX14" s="44"/>
      <c r="CY14" s="41"/>
      <c r="CZ14" s="44">
        <v>10.42</v>
      </c>
      <c r="DA14" s="41"/>
      <c r="DB14" s="41"/>
      <c r="DC14" s="41"/>
      <c r="DD14" s="44">
        <v>40.23</v>
      </c>
      <c r="DE14" s="41"/>
      <c r="DF14" s="41"/>
      <c r="DG14" s="41"/>
      <c r="DH14" s="38">
        <f t="shared" si="24"/>
        <v>0</v>
      </c>
      <c r="DI14" s="43"/>
      <c r="DJ14" s="47"/>
      <c r="DK14" s="45"/>
      <c r="DL14" s="41"/>
      <c r="DM14" s="41"/>
      <c r="DN14" s="41"/>
      <c r="DO14" s="41"/>
      <c r="DP14" s="38">
        <f t="shared" si="25"/>
        <v>0</v>
      </c>
      <c r="DQ14" s="41"/>
      <c r="DR14" s="41"/>
      <c r="DS14" s="41"/>
      <c r="DT14" s="41"/>
      <c r="DU14" s="41"/>
      <c r="DV14" s="41"/>
      <c r="DW14" s="38">
        <f t="shared" si="26"/>
        <v>0</v>
      </c>
      <c r="DX14" s="41"/>
      <c r="DY14" s="41"/>
      <c r="DZ14" s="41"/>
      <c r="EA14" s="38">
        <f t="shared" si="27"/>
        <v>0</v>
      </c>
      <c r="EB14" s="41"/>
      <c r="EC14" s="41"/>
      <c r="ED14" s="41"/>
      <c r="EE14" s="41"/>
      <c r="EF14" s="41"/>
      <c r="EG14" s="41"/>
      <c r="EH14" s="41"/>
      <c r="EI14" s="41"/>
      <c r="EJ14" s="41"/>
      <c r="EK14" s="38">
        <f>收入决算镇汇总!B14-B14</f>
        <v>259.48</v>
      </c>
      <c r="EL14" s="39">
        <f>收入决算镇汇总!C14-C14</f>
        <v>259.48</v>
      </c>
    </row>
    <row r="15" s="2" customFormat="1" ht="24" hidden="1" customHeight="1" spans="1:142">
      <c r="A15" s="40" t="s">
        <v>283</v>
      </c>
      <c r="B15" s="38">
        <f t="shared" si="8"/>
        <v>545.92</v>
      </c>
      <c r="C15" s="38">
        <f t="shared" si="9"/>
        <v>545.92</v>
      </c>
      <c r="D15" s="38">
        <f t="shared" si="10"/>
        <v>0</v>
      </c>
      <c r="E15" s="42"/>
      <c r="F15" s="42"/>
      <c r="G15" s="38">
        <f t="shared" si="11"/>
        <v>0</v>
      </c>
      <c r="H15" s="42"/>
      <c r="I15" s="42"/>
      <c r="J15" s="42"/>
      <c r="K15" s="42"/>
      <c r="L15" s="42"/>
      <c r="M15" s="38">
        <f t="shared" si="12"/>
        <v>0</v>
      </c>
      <c r="N15" s="42"/>
      <c r="O15" s="42"/>
      <c r="P15" s="42"/>
      <c r="Q15" s="42"/>
      <c r="R15" s="42"/>
      <c r="S15" s="38">
        <f t="shared" si="13"/>
        <v>0</v>
      </c>
      <c r="T15" s="42"/>
      <c r="U15" s="42"/>
      <c r="V15" s="42"/>
      <c r="W15" s="42"/>
      <c r="X15" s="42"/>
      <c r="Y15" s="38">
        <f t="shared" si="14"/>
        <v>335.44</v>
      </c>
      <c r="Z15" s="38">
        <f t="shared" si="15"/>
        <v>282.66</v>
      </c>
      <c r="AA15" s="50">
        <v>188.27</v>
      </c>
      <c r="AB15" s="42"/>
      <c r="AC15" s="50">
        <v>23.53</v>
      </c>
      <c r="AD15" s="50">
        <v>0.42</v>
      </c>
      <c r="AE15" s="50">
        <v>24.48</v>
      </c>
      <c r="AF15" s="50">
        <v>39.71</v>
      </c>
      <c r="AG15" s="50">
        <v>6.25</v>
      </c>
      <c r="AH15" s="38">
        <f t="shared" si="16"/>
        <v>29.87</v>
      </c>
      <c r="AI15" s="50">
        <v>5.6</v>
      </c>
      <c r="AJ15" s="50">
        <v>11.76</v>
      </c>
      <c r="AK15" s="50">
        <v>5.83</v>
      </c>
      <c r="AL15" s="50">
        <v>6.68</v>
      </c>
      <c r="AM15" s="50">
        <v>3.66</v>
      </c>
      <c r="AN15" s="42"/>
      <c r="AO15" s="50">
        <v>4.26</v>
      </c>
      <c r="AP15" s="42"/>
      <c r="AQ15" s="42"/>
      <c r="AR15" s="42"/>
      <c r="AS15" s="50">
        <v>0.02</v>
      </c>
      <c r="AT15" s="42"/>
      <c r="AU15" s="50">
        <v>14.97</v>
      </c>
      <c r="AV15" s="38">
        <f t="shared" si="28"/>
        <v>9.11</v>
      </c>
      <c r="AW15" s="38">
        <f t="shared" si="17"/>
        <v>0</v>
      </c>
      <c r="AX15" s="42"/>
      <c r="AY15" s="42"/>
      <c r="AZ15" s="42"/>
      <c r="BA15" s="42"/>
      <c r="BB15" s="42"/>
      <c r="BC15" s="42"/>
      <c r="BD15" s="42"/>
      <c r="BE15" s="42"/>
      <c r="BF15" s="38">
        <f t="shared" si="18"/>
        <v>0</v>
      </c>
      <c r="BG15" s="42"/>
      <c r="BH15" s="42"/>
      <c r="BI15" s="42"/>
      <c r="BJ15" s="42"/>
      <c r="BK15" s="42"/>
      <c r="BL15" s="38">
        <f t="shared" si="19"/>
        <v>0</v>
      </c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50">
        <v>8.64</v>
      </c>
      <c r="BX15" s="38">
        <f t="shared" si="20"/>
        <v>0.47</v>
      </c>
      <c r="BY15" s="42"/>
      <c r="BZ15" s="42"/>
      <c r="CA15" s="50"/>
      <c r="CB15" s="50">
        <v>0.12</v>
      </c>
      <c r="CC15" s="50">
        <v>0.2</v>
      </c>
      <c r="CD15" s="38">
        <f t="shared" si="21"/>
        <v>0</v>
      </c>
      <c r="CE15" s="42"/>
      <c r="CF15" s="42"/>
      <c r="CG15" s="42"/>
      <c r="CH15" s="42"/>
      <c r="CI15" s="42"/>
      <c r="CJ15" s="42"/>
      <c r="CK15" s="50">
        <v>0.15</v>
      </c>
      <c r="CL15" s="42"/>
      <c r="CM15" s="42"/>
      <c r="CN15" s="42"/>
      <c r="CO15" s="50"/>
      <c r="CP15" s="38">
        <f t="shared" si="22"/>
        <v>201.37</v>
      </c>
      <c r="CQ15" s="42"/>
      <c r="CR15" s="42"/>
      <c r="CS15" s="42"/>
      <c r="CT15" s="42"/>
      <c r="CU15" s="42"/>
      <c r="CV15" s="38">
        <f t="shared" si="23"/>
        <v>199.08</v>
      </c>
      <c r="CW15" s="42"/>
      <c r="CX15" s="42"/>
      <c r="CY15" s="42"/>
      <c r="CZ15" s="50">
        <v>29.05</v>
      </c>
      <c r="DA15" s="42"/>
      <c r="DB15" s="42"/>
      <c r="DC15" s="42"/>
      <c r="DD15" s="50">
        <v>170.03</v>
      </c>
      <c r="DE15" s="42"/>
      <c r="DF15" s="42"/>
      <c r="DG15" s="42">
        <v>2.29</v>
      </c>
      <c r="DH15" s="38">
        <f t="shared" si="24"/>
        <v>0</v>
      </c>
      <c r="DI15" s="51"/>
      <c r="DJ15" s="47"/>
      <c r="DK15" s="52"/>
      <c r="DL15" s="42"/>
      <c r="DM15" s="42"/>
      <c r="DN15" s="42"/>
      <c r="DO15" s="42"/>
      <c r="DP15" s="38">
        <f t="shared" si="25"/>
        <v>0</v>
      </c>
      <c r="DQ15" s="42"/>
      <c r="DR15" s="42"/>
      <c r="DS15" s="42"/>
      <c r="DT15" s="42"/>
      <c r="DU15" s="42"/>
      <c r="DV15" s="42"/>
      <c r="DW15" s="38">
        <f t="shared" si="26"/>
        <v>0</v>
      </c>
      <c r="DX15" s="42"/>
      <c r="DY15" s="42"/>
      <c r="DZ15" s="42"/>
      <c r="EA15" s="38">
        <f t="shared" si="27"/>
        <v>0</v>
      </c>
      <c r="EB15" s="42"/>
      <c r="EC15" s="42"/>
      <c r="ED15" s="42"/>
      <c r="EE15" s="42"/>
      <c r="EF15" s="42"/>
      <c r="EG15" s="42"/>
      <c r="EH15" s="42"/>
      <c r="EI15" s="42"/>
      <c r="EJ15" s="42"/>
      <c r="EK15" s="38">
        <f>收入决算镇汇总!B15-B15</f>
        <v>-119.57</v>
      </c>
      <c r="EL15" s="39">
        <f>收入决算镇汇总!C15-C15</f>
        <v>-119.57</v>
      </c>
    </row>
    <row r="16" s="2" customFormat="1" ht="24" hidden="1" customHeight="1" spans="1:142">
      <c r="A16" s="53" t="s">
        <v>284</v>
      </c>
      <c r="B16" s="38">
        <f t="shared" si="8"/>
        <v>585</v>
      </c>
      <c r="C16" s="38">
        <f t="shared" si="9"/>
        <v>585</v>
      </c>
      <c r="D16" s="38">
        <f t="shared" si="10"/>
        <v>0</v>
      </c>
      <c r="E16" s="42"/>
      <c r="F16" s="42"/>
      <c r="G16" s="38">
        <f t="shared" si="11"/>
        <v>0</v>
      </c>
      <c r="H16" s="42"/>
      <c r="I16" s="42"/>
      <c r="J16" s="42"/>
      <c r="K16" s="42"/>
      <c r="L16" s="42"/>
      <c r="M16" s="38">
        <f t="shared" si="12"/>
        <v>0</v>
      </c>
      <c r="N16" s="42"/>
      <c r="O16" s="42"/>
      <c r="P16" s="42"/>
      <c r="Q16" s="42"/>
      <c r="R16" s="42"/>
      <c r="S16" s="38">
        <f t="shared" si="13"/>
        <v>0</v>
      </c>
      <c r="T16" s="42"/>
      <c r="U16" s="42"/>
      <c r="V16" s="42"/>
      <c r="W16" s="42"/>
      <c r="X16" s="42"/>
      <c r="Y16" s="38">
        <f t="shared" si="14"/>
        <v>408.58</v>
      </c>
      <c r="Z16" s="38">
        <f t="shared" si="15"/>
        <v>340.07</v>
      </c>
      <c r="AA16" s="42">
        <v>213.72</v>
      </c>
      <c r="AB16" s="42"/>
      <c r="AC16" s="42">
        <v>44.32</v>
      </c>
      <c r="AD16" s="42">
        <v>0.63</v>
      </c>
      <c r="AE16" s="42">
        <v>25.15</v>
      </c>
      <c r="AF16" s="42">
        <v>52.57</v>
      </c>
      <c r="AG16" s="42">
        <v>3.68</v>
      </c>
      <c r="AH16" s="38">
        <f t="shared" si="16"/>
        <v>15.72</v>
      </c>
      <c r="AI16" s="42">
        <v>0.91</v>
      </c>
      <c r="AJ16" s="42">
        <v>9.49</v>
      </c>
      <c r="AK16" s="42">
        <v>3.4</v>
      </c>
      <c r="AL16" s="42">
        <v>1.92</v>
      </c>
      <c r="AM16" s="42">
        <v>1.94</v>
      </c>
      <c r="AN16" s="42">
        <v>23.95</v>
      </c>
      <c r="AO16" s="42">
        <v>8.07</v>
      </c>
      <c r="AP16" s="42"/>
      <c r="AQ16" s="42"/>
      <c r="AR16" s="42">
        <v>0.98</v>
      </c>
      <c r="AS16" s="42">
        <v>0.02</v>
      </c>
      <c r="AT16" s="42">
        <v>7.27</v>
      </c>
      <c r="AU16" s="42">
        <v>10.56</v>
      </c>
      <c r="AV16" s="38">
        <f t="shared" si="28"/>
        <v>5.88</v>
      </c>
      <c r="AW16" s="38">
        <f t="shared" si="17"/>
        <v>0</v>
      </c>
      <c r="AX16" s="42"/>
      <c r="AY16" s="42"/>
      <c r="AZ16" s="42"/>
      <c r="BA16" s="42"/>
      <c r="BB16" s="42"/>
      <c r="BC16" s="42"/>
      <c r="BD16" s="42"/>
      <c r="BE16" s="42"/>
      <c r="BF16" s="38">
        <f t="shared" si="18"/>
        <v>0</v>
      </c>
      <c r="BG16" s="42"/>
      <c r="BH16" s="42"/>
      <c r="BI16" s="42"/>
      <c r="BJ16" s="42"/>
      <c r="BK16" s="42"/>
      <c r="BL16" s="38">
        <f t="shared" si="19"/>
        <v>0</v>
      </c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>
        <v>2.6</v>
      </c>
      <c r="BX16" s="38">
        <f t="shared" si="20"/>
        <v>0.47</v>
      </c>
      <c r="BY16" s="42"/>
      <c r="BZ16" s="42"/>
      <c r="CA16" s="42"/>
      <c r="CB16" s="42">
        <v>0.3</v>
      </c>
      <c r="CC16" s="42"/>
      <c r="CD16" s="38">
        <f t="shared" si="21"/>
        <v>0.17</v>
      </c>
      <c r="CE16" s="42">
        <v>0.17</v>
      </c>
      <c r="CF16" s="42"/>
      <c r="CG16" s="42"/>
      <c r="CH16" s="42"/>
      <c r="CI16" s="42"/>
      <c r="CJ16" s="42"/>
      <c r="CK16" s="42"/>
      <c r="CL16" s="42"/>
      <c r="CM16" s="42"/>
      <c r="CN16" s="42"/>
      <c r="CO16" s="42">
        <v>2.81</v>
      </c>
      <c r="CP16" s="38">
        <f t="shared" si="22"/>
        <v>170.54</v>
      </c>
      <c r="CQ16" s="42"/>
      <c r="CR16" s="42"/>
      <c r="CS16" s="42"/>
      <c r="CT16" s="42"/>
      <c r="CU16" s="42"/>
      <c r="CV16" s="38">
        <f t="shared" si="23"/>
        <v>170.54</v>
      </c>
      <c r="CW16" s="42"/>
      <c r="CX16" s="42"/>
      <c r="CY16" s="42"/>
      <c r="CZ16" s="42"/>
      <c r="DA16" s="42"/>
      <c r="DB16" s="42"/>
      <c r="DC16" s="42">
        <v>170.54</v>
      </c>
      <c r="DD16" s="42"/>
      <c r="DE16" s="42"/>
      <c r="DF16" s="42"/>
      <c r="DG16" s="42"/>
      <c r="DH16" s="38">
        <f t="shared" si="24"/>
        <v>0</v>
      </c>
      <c r="DI16" s="51"/>
      <c r="DJ16" s="47"/>
      <c r="DK16" s="52"/>
      <c r="DL16" s="42"/>
      <c r="DM16" s="42"/>
      <c r="DN16" s="42"/>
      <c r="DO16" s="42"/>
      <c r="DP16" s="38">
        <f t="shared" si="25"/>
        <v>0</v>
      </c>
      <c r="DQ16" s="42"/>
      <c r="DR16" s="42"/>
      <c r="DS16" s="42"/>
      <c r="DT16" s="42"/>
      <c r="DU16" s="42"/>
      <c r="DV16" s="42"/>
      <c r="DW16" s="38">
        <f t="shared" si="26"/>
        <v>0</v>
      </c>
      <c r="DX16" s="42"/>
      <c r="DY16" s="42"/>
      <c r="DZ16" s="42"/>
      <c r="EA16" s="38">
        <f t="shared" si="27"/>
        <v>0</v>
      </c>
      <c r="EB16" s="42"/>
      <c r="EC16" s="42"/>
      <c r="ED16" s="42"/>
      <c r="EE16" s="42"/>
      <c r="EF16" s="42"/>
      <c r="EG16" s="42"/>
      <c r="EH16" s="42"/>
      <c r="EI16" s="42"/>
      <c r="EJ16" s="42"/>
      <c r="EK16" s="38">
        <f>收入决算镇汇总!B16-B16</f>
        <v>222.14</v>
      </c>
      <c r="EL16" s="39">
        <f>收入决算镇汇总!C16-C16</f>
        <v>222.14</v>
      </c>
    </row>
    <row r="17" ht="24" hidden="1" customHeight="1" spans="1:142">
      <c r="A17" s="40" t="s">
        <v>285</v>
      </c>
      <c r="B17" s="38">
        <f t="shared" si="8"/>
        <v>592.75</v>
      </c>
      <c r="C17" s="38">
        <f t="shared" si="9"/>
        <v>592.75</v>
      </c>
      <c r="D17" s="38">
        <f t="shared" si="10"/>
        <v>0</v>
      </c>
      <c r="E17" s="54"/>
      <c r="F17" s="54"/>
      <c r="G17" s="54">
        <v>0</v>
      </c>
      <c r="H17" s="54"/>
      <c r="I17" s="54"/>
      <c r="J17" s="54"/>
      <c r="K17" s="54"/>
      <c r="L17" s="54"/>
      <c r="M17" s="54">
        <v>0</v>
      </c>
      <c r="N17" s="54"/>
      <c r="O17" s="54"/>
      <c r="P17" s="54"/>
      <c r="Q17" s="54"/>
      <c r="R17" s="54"/>
      <c r="S17" s="54">
        <v>0</v>
      </c>
      <c r="T17" s="54"/>
      <c r="U17" s="54"/>
      <c r="V17" s="54"/>
      <c r="W17" s="54"/>
      <c r="X17" s="54"/>
      <c r="Y17" s="54">
        <v>273.86</v>
      </c>
      <c r="Z17" s="54">
        <v>236.26</v>
      </c>
      <c r="AA17" s="54">
        <v>113.56</v>
      </c>
      <c r="AB17" s="54"/>
      <c r="AC17" s="54">
        <v>48.49</v>
      </c>
      <c r="AD17" s="54">
        <v>0.36</v>
      </c>
      <c r="AE17" s="54">
        <v>26.17</v>
      </c>
      <c r="AF17" s="54">
        <v>40.37</v>
      </c>
      <c r="AG17" s="54">
        <v>7.31</v>
      </c>
      <c r="AH17" s="54">
        <v>21.92</v>
      </c>
      <c r="AI17" s="54">
        <v>1.29</v>
      </c>
      <c r="AJ17" s="54">
        <v>11.8</v>
      </c>
      <c r="AK17" s="54">
        <v>7.36</v>
      </c>
      <c r="AL17" s="54">
        <v>1.47</v>
      </c>
      <c r="AM17" s="54">
        <v>1.74</v>
      </c>
      <c r="AN17" s="54">
        <v>1.46</v>
      </c>
      <c r="AO17" s="54">
        <v>0.45</v>
      </c>
      <c r="AP17" s="54"/>
      <c r="AQ17" s="54"/>
      <c r="AR17" s="54">
        <v>1.47</v>
      </c>
      <c r="AS17" s="54"/>
      <c r="AT17" s="54">
        <v>6.03</v>
      </c>
      <c r="AU17" s="54">
        <v>4.53</v>
      </c>
      <c r="AV17" s="54">
        <v>24.68</v>
      </c>
      <c r="AW17" s="54">
        <v>0</v>
      </c>
      <c r="AX17" s="54"/>
      <c r="AY17" s="54"/>
      <c r="AZ17" s="54"/>
      <c r="BA17" s="54"/>
      <c r="BB17" s="54"/>
      <c r="BC17" s="54"/>
      <c r="BD17" s="54"/>
      <c r="BE17" s="54"/>
      <c r="BF17" s="54">
        <v>0</v>
      </c>
      <c r="BG17" s="54"/>
      <c r="BH17" s="54"/>
      <c r="BI17" s="54"/>
      <c r="BJ17" s="54"/>
      <c r="BK17" s="54"/>
      <c r="BL17" s="54">
        <v>0</v>
      </c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>
        <v>16.95</v>
      </c>
      <c r="BX17" s="54">
        <v>1.13</v>
      </c>
      <c r="BY17" s="54"/>
      <c r="BZ17" s="54">
        <v>0.6</v>
      </c>
      <c r="CA17" s="54"/>
      <c r="CB17" s="54"/>
      <c r="CC17" s="54"/>
      <c r="CD17" s="54">
        <v>0.53</v>
      </c>
      <c r="CE17" s="54">
        <v>0.53</v>
      </c>
      <c r="CF17" s="54"/>
      <c r="CG17" s="54"/>
      <c r="CH17" s="54"/>
      <c r="CI17" s="54"/>
      <c r="CJ17" s="54"/>
      <c r="CK17" s="54"/>
      <c r="CL17" s="54"/>
      <c r="CM17" s="54"/>
      <c r="CN17" s="54">
        <v>6.6</v>
      </c>
      <c r="CO17" s="54"/>
      <c r="CP17" s="54">
        <v>294.21</v>
      </c>
      <c r="CQ17" s="54"/>
      <c r="CR17" s="54"/>
      <c r="CS17" s="54"/>
      <c r="CT17" s="54"/>
      <c r="CU17" s="54"/>
      <c r="CV17" s="54">
        <v>293.61</v>
      </c>
      <c r="CW17" s="54"/>
      <c r="CX17" s="54"/>
      <c r="CY17" s="54"/>
      <c r="CZ17" s="54">
        <v>0.3</v>
      </c>
      <c r="DA17" s="54"/>
      <c r="DB17" s="54"/>
      <c r="DC17" s="54">
        <v>293.31</v>
      </c>
      <c r="DD17" s="54"/>
      <c r="DE17" s="54">
        <v>0.6</v>
      </c>
      <c r="DF17" s="54"/>
      <c r="DG17" s="54"/>
      <c r="DH17" s="54">
        <v>0</v>
      </c>
      <c r="DI17" s="55"/>
      <c r="DJ17" s="44"/>
      <c r="DK17" s="56"/>
      <c r="DL17" s="54"/>
      <c r="DM17" s="54"/>
      <c r="DN17" s="54"/>
      <c r="DO17" s="54"/>
      <c r="DP17" s="54">
        <v>0</v>
      </c>
      <c r="DQ17" s="54"/>
      <c r="DR17" s="54"/>
      <c r="DS17" s="54"/>
      <c r="DT17" s="54"/>
      <c r="DU17" s="54"/>
      <c r="DV17" s="54"/>
      <c r="DW17" s="54">
        <v>0</v>
      </c>
      <c r="DX17" s="54"/>
      <c r="DY17" s="54"/>
      <c r="DZ17" s="54"/>
      <c r="EA17" s="54">
        <v>0</v>
      </c>
      <c r="EB17" s="54"/>
      <c r="EC17" s="54"/>
      <c r="ED17" s="54"/>
      <c r="EE17" s="54"/>
      <c r="EF17" s="54"/>
      <c r="EG17" s="54"/>
      <c r="EH17" s="54"/>
      <c r="EI17" s="54"/>
      <c r="EJ17" s="54"/>
      <c r="EK17" s="38">
        <f>收入决算镇汇总!B17-B17</f>
        <v>107.86</v>
      </c>
      <c r="EL17" s="39">
        <f>收入决算镇汇总!C17-C17</f>
        <v>107.86</v>
      </c>
    </row>
    <row r="18" ht="24" hidden="1" customHeight="1" spans="1:142">
      <c r="A18" s="40" t="s">
        <v>286</v>
      </c>
      <c r="B18" s="38">
        <f t="shared" si="8"/>
        <v>504.13</v>
      </c>
      <c r="C18" s="38">
        <f t="shared" si="9"/>
        <v>504.13</v>
      </c>
      <c r="D18" s="38">
        <f t="shared" si="10"/>
        <v>0</v>
      </c>
      <c r="E18" s="57"/>
      <c r="F18" s="57"/>
      <c r="G18" s="38">
        <f t="shared" si="11"/>
        <v>0</v>
      </c>
      <c r="H18" s="57">
        <v>0</v>
      </c>
      <c r="I18" s="57"/>
      <c r="J18" s="57"/>
      <c r="K18" s="57"/>
      <c r="L18" s="57"/>
      <c r="M18" s="38">
        <f t="shared" si="12"/>
        <v>0</v>
      </c>
      <c r="N18" s="57"/>
      <c r="O18" s="57"/>
      <c r="P18" s="57"/>
      <c r="Q18" s="57"/>
      <c r="R18" s="57"/>
      <c r="S18" s="38">
        <f t="shared" si="13"/>
        <v>0</v>
      </c>
      <c r="T18" s="57"/>
      <c r="U18" s="57"/>
      <c r="V18" s="57"/>
      <c r="W18" s="57"/>
      <c r="X18" s="57"/>
      <c r="Y18" s="38">
        <f t="shared" si="14"/>
        <v>374.97</v>
      </c>
      <c r="Z18" s="38">
        <f t="shared" si="15"/>
        <v>317.69</v>
      </c>
      <c r="AA18" s="57">
        <v>190.7</v>
      </c>
      <c r="AB18" s="57"/>
      <c r="AC18" s="57">
        <v>46.26</v>
      </c>
      <c r="AD18" s="57">
        <v>0.42</v>
      </c>
      <c r="AE18" s="57">
        <v>25.76</v>
      </c>
      <c r="AF18" s="57">
        <v>51.25</v>
      </c>
      <c r="AG18" s="57">
        <v>3.3</v>
      </c>
      <c r="AH18" s="38">
        <f t="shared" si="16"/>
        <v>12.36</v>
      </c>
      <c r="AI18" s="57"/>
      <c r="AJ18" s="57">
        <v>4.83</v>
      </c>
      <c r="AK18" s="57">
        <v>6.14</v>
      </c>
      <c r="AL18" s="57">
        <v>1.39</v>
      </c>
      <c r="AM18" s="57">
        <v>1.84</v>
      </c>
      <c r="AN18" s="57">
        <v>24.02</v>
      </c>
      <c r="AO18" s="57">
        <v>0.78</v>
      </c>
      <c r="AP18" s="57"/>
      <c r="AQ18" s="57"/>
      <c r="AR18" s="57">
        <v>0.98</v>
      </c>
      <c r="AS18" s="57"/>
      <c r="AT18" s="57">
        <v>4.44</v>
      </c>
      <c r="AU18" s="57">
        <v>12.86</v>
      </c>
      <c r="AV18" s="38">
        <f t="shared" si="28"/>
        <v>19.28</v>
      </c>
      <c r="AW18" s="38">
        <f t="shared" si="17"/>
        <v>0</v>
      </c>
      <c r="AX18" s="57"/>
      <c r="AY18" s="57"/>
      <c r="AZ18" s="57"/>
      <c r="BA18" s="57"/>
      <c r="BB18" s="57"/>
      <c r="BC18" s="57"/>
      <c r="BD18" s="57"/>
      <c r="BE18" s="57"/>
      <c r="BF18" s="38">
        <f t="shared" si="18"/>
        <v>0</v>
      </c>
      <c r="BG18" s="57"/>
      <c r="BH18" s="57"/>
      <c r="BI18" s="57"/>
      <c r="BJ18" s="57"/>
      <c r="BK18" s="57"/>
      <c r="BL18" s="38">
        <f t="shared" si="19"/>
        <v>0</v>
      </c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>
        <v>18.95</v>
      </c>
      <c r="BX18" s="38">
        <f t="shared" si="20"/>
        <v>0.09</v>
      </c>
      <c r="BY18" s="57"/>
      <c r="BZ18" s="57"/>
      <c r="CA18" s="57"/>
      <c r="CB18" s="57"/>
      <c r="CC18" s="57"/>
      <c r="CD18" s="38">
        <f t="shared" si="21"/>
        <v>0.09</v>
      </c>
      <c r="CE18" s="57">
        <v>0.09</v>
      </c>
      <c r="CF18" s="57"/>
      <c r="CG18" s="57"/>
      <c r="CH18" s="57"/>
      <c r="CI18" s="57"/>
      <c r="CJ18" s="57"/>
      <c r="CK18" s="57"/>
      <c r="CL18" s="57"/>
      <c r="CM18" s="57"/>
      <c r="CN18" s="57">
        <v>0.24</v>
      </c>
      <c r="CO18" s="57"/>
      <c r="CP18" s="38">
        <f t="shared" si="22"/>
        <v>109.88</v>
      </c>
      <c r="CQ18" s="57"/>
      <c r="CR18" s="57"/>
      <c r="CS18" s="57"/>
      <c r="CT18" s="57"/>
      <c r="CU18" s="57"/>
      <c r="CV18" s="38">
        <f t="shared" si="23"/>
        <v>109.88</v>
      </c>
      <c r="CW18" s="57"/>
      <c r="CX18" s="57"/>
      <c r="CY18" s="57"/>
      <c r="CZ18" s="57">
        <v>0.8</v>
      </c>
      <c r="DA18" s="57"/>
      <c r="DB18" s="57"/>
      <c r="DC18" s="57">
        <v>109.08</v>
      </c>
      <c r="DD18" s="57"/>
      <c r="DE18" s="57"/>
      <c r="DF18" s="57"/>
      <c r="DG18" s="57"/>
      <c r="DH18" s="38">
        <f t="shared" si="24"/>
        <v>0</v>
      </c>
      <c r="DI18" s="58"/>
      <c r="DJ18" s="44"/>
      <c r="DK18" s="59"/>
      <c r="DL18" s="57"/>
      <c r="DM18" s="57"/>
      <c r="DN18" s="57"/>
      <c r="DO18" s="57"/>
      <c r="DP18" s="38">
        <f t="shared" si="25"/>
        <v>0</v>
      </c>
      <c r="DQ18" s="57"/>
      <c r="DR18" s="57"/>
      <c r="DS18" s="57"/>
      <c r="DT18" s="57"/>
      <c r="DU18" s="57"/>
      <c r="DV18" s="57"/>
      <c r="DW18" s="38">
        <f t="shared" si="26"/>
        <v>0</v>
      </c>
      <c r="DX18" s="57"/>
      <c r="DY18" s="57"/>
      <c r="DZ18" s="57"/>
      <c r="EA18" s="38">
        <f t="shared" si="27"/>
        <v>0</v>
      </c>
      <c r="EB18" s="57"/>
      <c r="EC18" s="57"/>
      <c r="ED18" s="57"/>
      <c r="EE18" s="57"/>
      <c r="EF18" s="57"/>
      <c r="EG18" s="57"/>
      <c r="EH18" s="57"/>
      <c r="EI18" s="57"/>
      <c r="EJ18" s="57"/>
      <c r="EK18" s="38">
        <f>收入决算镇汇总!B18-B18</f>
        <v>197.22</v>
      </c>
      <c r="EL18" s="39">
        <f>收入决算镇汇总!C18-C18</f>
        <v>197.22</v>
      </c>
    </row>
    <row r="19" ht="24" hidden="1" customHeight="1" spans="1:142">
      <c r="A19" s="40" t="s">
        <v>287</v>
      </c>
      <c r="B19" s="38">
        <f t="shared" si="8"/>
        <v>482.85</v>
      </c>
      <c r="C19" s="38">
        <f t="shared" si="9"/>
        <v>482.85</v>
      </c>
      <c r="D19" s="38">
        <f t="shared" si="10"/>
        <v>0</v>
      </c>
      <c r="E19" s="41"/>
      <c r="F19" s="41"/>
      <c r="G19" s="38">
        <f t="shared" si="11"/>
        <v>0</v>
      </c>
      <c r="H19" s="41"/>
      <c r="I19" s="41"/>
      <c r="J19" s="41"/>
      <c r="K19" s="41"/>
      <c r="L19" s="41"/>
      <c r="M19" s="38">
        <f t="shared" si="12"/>
        <v>0</v>
      </c>
      <c r="N19" s="41"/>
      <c r="O19" s="41"/>
      <c r="P19" s="41"/>
      <c r="Q19" s="41"/>
      <c r="R19" s="41"/>
      <c r="S19" s="38">
        <f t="shared" si="13"/>
        <v>0</v>
      </c>
      <c r="T19" s="41"/>
      <c r="U19" s="41"/>
      <c r="V19" s="41"/>
      <c r="W19" s="41"/>
      <c r="X19" s="41"/>
      <c r="Y19" s="38">
        <f t="shared" si="14"/>
        <v>359.92</v>
      </c>
      <c r="Z19" s="38">
        <f t="shared" si="15"/>
        <v>319.45</v>
      </c>
      <c r="AA19" s="50">
        <v>201.73</v>
      </c>
      <c r="AB19" s="42"/>
      <c r="AC19" s="50">
        <v>38.43</v>
      </c>
      <c r="AD19" s="42"/>
      <c r="AE19" s="50">
        <v>25.16</v>
      </c>
      <c r="AF19" s="50">
        <v>50.64</v>
      </c>
      <c r="AG19" s="42">
        <v>3.49</v>
      </c>
      <c r="AH19" s="38">
        <f t="shared" si="16"/>
        <v>16.95</v>
      </c>
      <c r="AI19" s="50">
        <v>1.81</v>
      </c>
      <c r="AJ19" s="50">
        <v>7.06</v>
      </c>
      <c r="AK19" s="50">
        <v>3.56</v>
      </c>
      <c r="AL19" s="50">
        <v>4.52</v>
      </c>
      <c r="AM19" s="50">
        <v>1.62</v>
      </c>
      <c r="AN19" s="41"/>
      <c r="AO19" s="41"/>
      <c r="AP19" s="41"/>
      <c r="AQ19" s="41"/>
      <c r="AR19" s="41"/>
      <c r="AS19" s="41"/>
      <c r="AT19" s="50">
        <v>0.34</v>
      </c>
      <c r="AU19" s="50">
        <v>21.56</v>
      </c>
      <c r="AV19" s="38">
        <f t="shared" si="28"/>
        <v>7.37</v>
      </c>
      <c r="AW19" s="38">
        <f t="shared" si="17"/>
        <v>0</v>
      </c>
      <c r="AX19" s="41"/>
      <c r="AY19" s="41"/>
      <c r="AZ19" s="41"/>
      <c r="BA19" s="41"/>
      <c r="BB19" s="41"/>
      <c r="BC19" s="41"/>
      <c r="BD19" s="41"/>
      <c r="BE19" s="41"/>
      <c r="BF19" s="38">
        <f t="shared" si="18"/>
        <v>0</v>
      </c>
      <c r="BG19" s="41"/>
      <c r="BH19" s="41"/>
      <c r="BI19" s="41"/>
      <c r="BJ19" s="41"/>
      <c r="BK19" s="41"/>
      <c r="BL19" s="38">
        <f t="shared" si="19"/>
        <v>0</v>
      </c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50">
        <v>6.32</v>
      </c>
      <c r="BX19" s="38">
        <f t="shared" si="20"/>
        <v>1.05</v>
      </c>
      <c r="BY19" s="41"/>
      <c r="BZ19" s="50">
        <v>0.15</v>
      </c>
      <c r="CA19" s="50">
        <v>0.9</v>
      </c>
      <c r="CB19" s="41"/>
      <c r="CC19" s="41"/>
      <c r="CD19" s="38">
        <f t="shared" si="21"/>
        <v>0</v>
      </c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38">
        <f t="shared" si="22"/>
        <v>115.56</v>
      </c>
      <c r="CQ19" s="41"/>
      <c r="CR19" s="41"/>
      <c r="CS19" s="41"/>
      <c r="CT19" s="41"/>
      <c r="CU19" s="41"/>
      <c r="CV19" s="38">
        <f t="shared" si="23"/>
        <v>98.7</v>
      </c>
      <c r="CW19" s="50">
        <v>98.7</v>
      </c>
      <c r="CX19" s="42"/>
      <c r="CY19" s="42"/>
      <c r="CZ19" s="42"/>
      <c r="DA19" s="42"/>
      <c r="DB19" s="42"/>
      <c r="DC19" s="42"/>
      <c r="DD19" s="42"/>
      <c r="DE19" s="42"/>
      <c r="DF19" s="42"/>
      <c r="DG19" s="42">
        <v>16.86</v>
      </c>
      <c r="DH19" s="38">
        <f t="shared" si="24"/>
        <v>0</v>
      </c>
      <c r="DI19" s="43"/>
      <c r="DJ19" s="44"/>
      <c r="DK19" s="45"/>
      <c r="DL19" s="41"/>
      <c r="DM19" s="41"/>
      <c r="DN19" s="41"/>
      <c r="DO19" s="41"/>
      <c r="DP19" s="38">
        <f t="shared" si="25"/>
        <v>0</v>
      </c>
      <c r="DQ19" s="41"/>
      <c r="DR19" s="41"/>
      <c r="DS19" s="41"/>
      <c r="DT19" s="41"/>
      <c r="DU19" s="41"/>
      <c r="DV19" s="41"/>
      <c r="DW19" s="38">
        <f t="shared" si="26"/>
        <v>0</v>
      </c>
      <c r="DX19" s="41"/>
      <c r="DY19" s="41"/>
      <c r="DZ19" s="41"/>
      <c r="EA19" s="38">
        <f t="shared" si="27"/>
        <v>0</v>
      </c>
      <c r="EB19" s="41"/>
      <c r="EC19" s="41"/>
      <c r="ED19" s="41"/>
      <c r="EE19" s="41"/>
      <c r="EF19" s="41"/>
      <c r="EG19" s="41"/>
      <c r="EH19" s="41"/>
      <c r="EI19" s="41"/>
      <c r="EJ19" s="41"/>
      <c r="EK19" s="38">
        <f>收入决算镇汇总!B19-B19</f>
        <v>244.44</v>
      </c>
      <c r="EL19" s="39">
        <f>收入决算镇汇总!C19-C19</f>
        <v>244.44</v>
      </c>
    </row>
    <row r="20" ht="24" hidden="1" customHeight="1" spans="1:142">
      <c r="A20" s="40" t="s">
        <v>288</v>
      </c>
      <c r="B20" s="38">
        <f t="shared" si="8"/>
        <v>514.82</v>
      </c>
      <c r="C20" s="38">
        <f t="shared" si="9"/>
        <v>514.82</v>
      </c>
      <c r="D20" s="38">
        <f t="shared" si="10"/>
        <v>0</v>
      </c>
      <c r="E20" s="41"/>
      <c r="F20" s="41"/>
      <c r="G20" s="38">
        <f t="shared" si="11"/>
        <v>0</v>
      </c>
      <c r="H20" s="41"/>
      <c r="I20" s="41"/>
      <c r="J20" s="41"/>
      <c r="K20" s="41"/>
      <c r="L20" s="41"/>
      <c r="M20" s="38">
        <f t="shared" si="12"/>
        <v>0</v>
      </c>
      <c r="N20" s="41"/>
      <c r="O20" s="41"/>
      <c r="P20" s="41"/>
      <c r="Q20" s="41"/>
      <c r="R20" s="41"/>
      <c r="S20" s="38">
        <f t="shared" si="13"/>
        <v>0</v>
      </c>
      <c r="T20" s="41"/>
      <c r="U20" s="41"/>
      <c r="V20" s="41"/>
      <c r="W20" s="41"/>
      <c r="X20" s="41"/>
      <c r="Y20" s="38">
        <f t="shared" si="14"/>
        <v>379.4</v>
      </c>
      <c r="Z20" s="38">
        <f t="shared" si="15"/>
        <v>326.16</v>
      </c>
      <c r="AA20" s="44">
        <v>203.44</v>
      </c>
      <c r="AB20" s="41"/>
      <c r="AC20" s="44">
        <v>42.29</v>
      </c>
      <c r="AD20" s="44">
        <v>1.34</v>
      </c>
      <c r="AE20" s="44">
        <v>17.8</v>
      </c>
      <c r="AF20" s="44">
        <v>49.34</v>
      </c>
      <c r="AG20" s="44">
        <v>11.95</v>
      </c>
      <c r="AH20" s="38">
        <f t="shared" si="16"/>
        <v>13.28</v>
      </c>
      <c r="AI20" s="44">
        <v>1.42</v>
      </c>
      <c r="AJ20" s="44">
        <v>3.25</v>
      </c>
      <c r="AK20" s="44">
        <v>7.18</v>
      </c>
      <c r="AL20" s="44">
        <v>1.43</v>
      </c>
      <c r="AM20" s="44">
        <v>1.53</v>
      </c>
      <c r="AN20" s="44">
        <v>9.88</v>
      </c>
      <c r="AO20" s="44">
        <v>0.29</v>
      </c>
      <c r="AP20" s="41"/>
      <c r="AQ20" s="41"/>
      <c r="AR20" s="41"/>
      <c r="AS20" s="41"/>
      <c r="AT20" s="41"/>
      <c r="AU20" s="44">
        <v>28.26</v>
      </c>
      <c r="AV20" s="38">
        <f t="shared" si="28"/>
        <v>0.5</v>
      </c>
      <c r="AW20" s="38">
        <f t="shared" si="17"/>
        <v>0</v>
      </c>
      <c r="AX20" s="41"/>
      <c r="AY20" s="41"/>
      <c r="AZ20" s="41"/>
      <c r="BA20" s="41"/>
      <c r="BB20" s="41"/>
      <c r="BC20" s="41"/>
      <c r="BD20" s="41"/>
      <c r="BE20" s="41"/>
      <c r="BF20" s="38">
        <f t="shared" si="18"/>
        <v>0</v>
      </c>
      <c r="BG20" s="41"/>
      <c r="BH20" s="41"/>
      <c r="BI20" s="41"/>
      <c r="BJ20" s="41"/>
      <c r="BK20" s="41"/>
      <c r="BL20" s="38">
        <f t="shared" si="19"/>
        <v>0</v>
      </c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38">
        <f t="shared" si="20"/>
        <v>0.5</v>
      </c>
      <c r="BY20" s="41"/>
      <c r="BZ20" s="41"/>
      <c r="CA20" s="41"/>
      <c r="CB20" s="41"/>
      <c r="CC20" s="41"/>
      <c r="CD20" s="38">
        <f t="shared" si="21"/>
        <v>0.17</v>
      </c>
      <c r="CE20" s="44">
        <v>0.17</v>
      </c>
      <c r="CF20" s="41"/>
      <c r="CG20" s="41"/>
      <c r="CH20" s="41"/>
      <c r="CI20" s="41"/>
      <c r="CJ20" s="41"/>
      <c r="CK20" s="44">
        <v>0.33</v>
      </c>
      <c r="CL20" s="41"/>
      <c r="CM20" s="41"/>
      <c r="CN20" s="41"/>
      <c r="CO20" s="41"/>
      <c r="CP20" s="38">
        <f t="shared" si="22"/>
        <v>134.92</v>
      </c>
      <c r="CQ20" s="41"/>
      <c r="CR20" s="41"/>
      <c r="CS20" s="41"/>
      <c r="CT20" s="41"/>
      <c r="CU20" s="41"/>
      <c r="CV20" s="38">
        <f t="shared" si="23"/>
        <v>120.75</v>
      </c>
      <c r="CW20" s="41"/>
      <c r="CX20" s="41"/>
      <c r="CY20" s="41"/>
      <c r="CZ20" s="44">
        <v>15.04</v>
      </c>
      <c r="DA20" s="41"/>
      <c r="DB20" s="41"/>
      <c r="DC20" s="44">
        <v>103.44</v>
      </c>
      <c r="DD20" s="44">
        <v>2.27</v>
      </c>
      <c r="DE20" s="41"/>
      <c r="DF20" s="41"/>
      <c r="DG20" s="44">
        <v>14.17</v>
      </c>
      <c r="DH20" s="38">
        <f t="shared" si="24"/>
        <v>0</v>
      </c>
      <c r="DI20" s="43"/>
      <c r="DJ20" s="44"/>
      <c r="DK20" s="45"/>
      <c r="DL20" s="41"/>
      <c r="DM20" s="41"/>
      <c r="DN20" s="41"/>
      <c r="DO20" s="41"/>
      <c r="DP20" s="38">
        <f t="shared" si="25"/>
        <v>0</v>
      </c>
      <c r="DQ20" s="41"/>
      <c r="DR20" s="41"/>
      <c r="DS20" s="41"/>
      <c r="DT20" s="41"/>
      <c r="DU20" s="41"/>
      <c r="DV20" s="41"/>
      <c r="DW20" s="38">
        <f t="shared" si="26"/>
        <v>0</v>
      </c>
      <c r="DX20" s="41"/>
      <c r="DY20" s="41"/>
      <c r="DZ20" s="41"/>
      <c r="EA20" s="38">
        <f t="shared" si="27"/>
        <v>0</v>
      </c>
      <c r="EB20" s="41"/>
      <c r="EC20" s="41"/>
      <c r="ED20" s="41"/>
      <c r="EE20" s="41"/>
      <c r="EF20" s="41"/>
      <c r="EG20" s="41"/>
      <c r="EH20" s="41"/>
      <c r="EI20" s="41"/>
      <c r="EJ20" s="41"/>
      <c r="EK20" s="38">
        <f>收入决算镇汇总!B20-B20</f>
        <v>185.76</v>
      </c>
      <c r="EL20" s="39">
        <f>收入决算镇汇总!C20-C20</f>
        <v>185.76</v>
      </c>
    </row>
    <row r="21" ht="24" hidden="1" customHeight="1" spans="1:142">
      <c r="A21" s="40" t="s">
        <v>289</v>
      </c>
      <c r="B21" s="38">
        <f t="shared" si="8"/>
        <v>423.86</v>
      </c>
      <c r="C21" s="38">
        <f t="shared" si="9"/>
        <v>423.86</v>
      </c>
      <c r="D21" s="38">
        <f t="shared" si="10"/>
        <v>0</v>
      </c>
      <c r="E21" s="42"/>
      <c r="F21" s="42"/>
      <c r="G21" s="38">
        <f t="shared" si="11"/>
        <v>0</v>
      </c>
      <c r="H21" s="42"/>
      <c r="I21" s="42"/>
      <c r="J21" s="42"/>
      <c r="K21" s="42"/>
      <c r="L21" s="42"/>
      <c r="M21" s="38">
        <f t="shared" si="12"/>
        <v>0</v>
      </c>
      <c r="N21" s="42"/>
      <c r="O21" s="42"/>
      <c r="P21" s="42"/>
      <c r="Q21" s="42"/>
      <c r="R21" s="42"/>
      <c r="S21" s="38">
        <f t="shared" si="13"/>
        <v>0</v>
      </c>
      <c r="T21" s="42"/>
      <c r="U21" s="42"/>
      <c r="V21" s="42"/>
      <c r="W21" s="42"/>
      <c r="X21" s="42"/>
      <c r="Y21" s="38">
        <f t="shared" si="14"/>
        <v>407.4</v>
      </c>
      <c r="Z21" s="38">
        <f t="shared" si="15"/>
        <v>291.63</v>
      </c>
      <c r="AA21" s="42">
        <v>176.53</v>
      </c>
      <c r="AB21" s="42">
        <v>5.16</v>
      </c>
      <c r="AC21" s="42">
        <v>37.32</v>
      </c>
      <c r="AD21" s="42"/>
      <c r="AE21" s="42">
        <v>23.24</v>
      </c>
      <c r="AF21" s="42">
        <v>45.82</v>
      </c>
      <c r="AG21" s="42">
        <v>3.56</v>
      </c>
      <c r="AH21" s="38">
        <f t="shared" si="16"/>
        <v>31.75</v>
      </c>
      <c r="AI21" s="42">
        <v>1.54</v>
      </c>
      <c r="AJ21" s="42">
        <v>21.53</v>
      </c>
      <c r="AK21" s="42">
        <v>6.24</v>
      </c>
      <c r="AL21" s="42">
        <v>2.44</v>
      </c>
      <c r="AM21" s="42">
        <v>1.83</v>
      </c>
      <c r="AN21" s="42">
        <v>19.68</v>
      </c>
      <c r="AO21" s="42">
        <v>3.89</v>
      </c>
      <c r="AP21" s="42"/>
      <c r="AQ21" s="42"/>
      <c r="AR21" s="42"/>
      <c r="AS21" s="42"/>
      <c r="AT21" s="42">
        <v>54.37</v>
      </c>
      <c r="AU21" s="42">
        <v>4.25</v>
      </c>
      <c r="AV21" s="38">
        <f t="shared" si="28"/>
        <v>11.36</v>
      </c>
      <c r="AW21" s="38">
        <f t="shared" si="17"/>
        <v>5.47</v>
      </c>
      <c r="AX21" s="42"/>
      <c r="AY21" s="42">
        <v>5.47</v>
      </c>
      <c r="AZ21" s="42"/>
      <c r="BA21" s="42"/>
      <c r="BB21" s="42"/>
      <c r="BC21" s="42"/>
      <c r="BD21" s="42"/>
      <c r="BE21" s="42"/>
      <c r="BF21" s="38">
        <f t="shared" si="18"/>
        <v>0</v>
      </c>
      <c r="BG21" s="42"/>
      <c r="BH21" s="42"/>
      <c r="BI21" s="42"/>
      <c r="BJ21" s="42"/>
      <c r="BK21" s="42"/>
      <c r="BL21" s="38">
        <f t="shared" si="19"/>
        <v>0</v>
      </c>
      <c r="BM21" s="42"/>
      <c r="BN21" s="42"/>
      <c r="BO21" s="42"/>
      <c r="BP21" s="42"/>
      <c r="BQ21" s="42"/>
      <c r="BR21" s="42"/>
      <c r="BS21" s="42"/>
      <c r="BT21" s="42">
        <v>3.13</v>
      </c>
      <c r="BU21" s="42"/>
      <c r="BV21" s="42"/>
      <c r="BW21" s="42">
        <v>2.12</v>
      </c>
      <c r="BX21" s="38">
        <f t="shared" si="20"/>
        <v>0.08</v>
      </c>
      <c r="BY21" s="42"/>
      <c r="BZ21" s="42"/>
      <c r="CA21" s="42"/>
      <c r="CB21" s="42"/>
      <c r="CC21" s="42"/>
      <c r="CD21" s="38">
        <f t="shared" si="21"/>
        <v>0.08</v>
      </c>
      <c r="CE21" s="42">
        <v>0.08</v>
      </c>
      <c r="CF21" s="42"/>
      <c r="CG21" s="42"/>
      <c r="CH21" s="42"/>
      <c r="CI21" s="42"/>
      <c r="CJ21" s="42"/>
      <c r="CK21" s="42"/>
      <c r="CL21" s="42"/>
      <c r="CM21" s="42"/>
      <c r="CN21" s="42">
        <v>0.41</v>
      </c>
      <c r="CO21" s="42">
        <v>0.15</v>
      </c>
      <c r="CP21" s="38">
        <f t="shared" si="22"/>
        <v>5.1</v>
      </c>
      <c r="CQ21" s="42"/>
      <c r="CR21" s="42"/>
      <c r="CS21" s="42"/>
      <c r="CT21" s="42"/>
      <c r="CU21" s="42"/>
      <c r="CV21" s="38">
        <f t="shared" si="23"/>
        <v>4.5</v>
      </c>
      <c r="CW21" s="42"/>
      <c r="CX21" s="42"/>
      <c r="CY21" s="42"/>
      <c r="CZ21" s="42"/>
      <c r="DA21" s="42"/>
      <c r="DB21" s="42"/>
      <c r="DC21" s="42"/>
      <c r="DD21" s="42">
        <v>4.5</v>
      </c>
      <c r="DE21" s="42">
        <v>0.6</v>
      </c>
      <c r="DF21" s="42"/>
      <c r="DG21" s="42"/>
      <c r="DH21" s="38">
        <f t="shared" si="24"/>
        <v>0</v>
      </c>
      <c r="DI21" s="51"/>
      <c r="DJ21" s="44"/>
      <c r="DK21" s="52"/>
      <c r="DL21" s="42"/>
      <c r="DM21" s="42"/>
      <c r="DN21" s="42"/>
      <c r="DO21" s="42"/>
      <c r="DP21" s="38">
        <f t="shared" si="25"/>
        <v>0</v>
      </c>
      <c r="DQ21" s="42"/>
      <c r="DR21" s="42"/>
      <c r="DS21" s="42"/>
      <c r="DT21" s="42"/>
      <c r="DU21" s="42"/>
      <c r="DV21" s="42"/>
      <c r="DW21" s="38">
        <f t="shared" si="26"/>
        <v>0</v>
      </c>
      <c r="DX21" s="42"/>
      <c r="DY21" s="42"/>
      <c r="DZ21" s="42"/>
      <c r="EA21" s="38">
        <f t="shared" si="27"/>
        <v>0</v>
      </c>
      <c r="EB21" s="42"/>
      <c r="EC21" s="42"/>
      <c r="ED21" s="42"/>
      <c r="EE21" s="42"/>
      <c r="EF21" s="42"/>
      <c r="EG21" s="42"/>
      <c r="EH21" s="42"/>
      <c r="EI21" s="42"/>
      <c r="EJ21" s="42"/>
      <c r="EK21" s="38">
        <f>收入决算镇汇总!B21-B21</f>
        <v>200.23</v>
      </c>
      <c r="EL21" s="39">
        <f>收入决算镇汇总!C21-C21</f>
        <v>200.23</v>
      </c>
    </row>
    <row r="22" ht="24" hidden="1" customHeight="1" spans="1:142">
      <c r="A22" s="40" t="s">
        <v>290</v>
      </c>
      <c r="B22" s="38">
        <f t="shared" si="8"/>
        <v>484.64</v>
      </c>
      <c r="C22" s="38">
        <f t="shared" si="9"/>
        <v>484.64</v>
      </c>
      <c r="D22" s="38">
        <f t="shared" si="10"/>
        <v>0</v>
      </c>
      <c r="E22" s="41"/>
      <c r="F22" s="41"/>
      <c r="G22" s="38">
        <f t="shared" si="11"/>
        <v>0</v>
      </c>
      <c r="H22" s="41"/>
      <c r="I22" s="41"/>
      <c r="J22" s="41"/>
      <c r="K22" s="41"/>
      <c r="L22" s="41"/>
      <c r="M22" s="38">
        <f t="shared" si="12"/>
        <v>0</v>
      </c>
      <c r="N22" s="41"/>
      <c r="O22" s="41"/>
      <c r="P22" s="41"/>
      <c r="Q22" s="41"/>
      <c r="R22" s="41"/>
      <c r="S22" s="38">
        <f t="shared" si="13"/>
        <v>0</v>
      </c>
      <c r="T22" s="41"/>
      <c r="U22" s="41"/>
      <c r="V22" s="41"/>
      <c r="W22" s="41"/>
      <c r="X22" s="41"/>
      <c r="Y22" s="38">
        <f t="shared" si="14"/>
        <v>438.61</v>
      </c>
      <c r="Z22" s="38">
        <f t="shared" si="15"/>
        <v>392.39</v>
      </c>
      <c r="AA22" s="60">
        <v>246.72</v>
      </c>
      <c r="AB22" s="42"/>
      <c r="AC22" s="42">
        <v>55.11</v>
      </c>
      <c r="AD22" s="42">
        <v>0.72</v>
      </c>
      <c r="AE22" s="42">
        <v>30.95</v>
      </c>
      <c r="AF22" s="42">
        <v>54.97</v>
      </c>
      <c r="AG22" s="42">
        <v>3.92</v>
      </c>
      <c r="AH22" s="38">
        <f t="shared" si="16"/>
        <v>21.94</v>
      </c>
      <c r="AI22" s="42">
        <v>2.23</v>
      </c>
      <c r="AJ22" s="42">
        <v>12.38</v>
      </c>
      <c r="AK22" s="42">
        <v>3.97</v>
      </c>
      <c r="AL22" s="42">
        <v>3.36</v>
      </c>
      <c r="AM22" s="42">
        <v>1.63</v>
      </c>
      <c r="AN22" s="42">
        <v>1.27</v>
      </c>
      <c r="AO22" s="42">
        <v>1.44</v>
      </c>
      <c r="AP22" s="41"/>
      <c r="AQ22" s="41"/>
      <c r="AR22" s="42">
        <v>1</v>
      </c>
      <c r="AS22" s="42">
        <v>0.06</v>
      </c>
      <c r="AT22" s="42">
        <v>2.91</v>
      </c>
      <c r="AU22" s="42">
        <v>15.97</v>
      </c>
      <c r="AV22" s="38">
        <f t="shared" si="28"/>
        <v>12.43</v>
      </c>
      <c r="AW22" s="38">
        <f t="shared" si="17"/>
        <v>0</v>
      </c>
      <c r="AX22" s="41"/>
      <c r="AY22" s="41"/>
      <c r="AZ22" s="41"/>
      <c r="BA22" s="41"/>
      <c r="BB22" s="41"/>
      <c r="BC22" s="41"/>
      <c r="BD22" s="41"/>
      <c r="BE22" s="41"/>
      <c r="BF22" s="38">
        <f t="shared" si="18"/>
        <v>0</v>
      </c>
      <c r="BG22" s="41"/>
      <c r="BH22" s="41"/>
      <c r="BI22" s="41"/>
      <c r="BJ22" s="41"/>
      <c r="BK22" s="41"/>
      <c r="BL22" s="38">
        <f t="shared" si="19"/>
        <v>0</v>
      </c>
      <c r="BM22" s="41"/>
      <c r="BN22" s="41"/>
      <c r="BO22" s="41"/>
      <c r="BP22" s="41"/>
      <c r="BQ22" s="41"/>
      <c r="BR22" s="41"/>
      <c r="BS22" s="41"/>
      <c r="BT22" s="41"/>
      <c r="BU22" s="42">
        <v>0.03</v>
      </c>
      <c r="BV22" s="42">
        <v>0.45</v>
      </c>
      <c r="BW22" s="42">
        <v>6.16</v>
      </c>
      <c r="BX22" s="38">
        <f t="shared" si="20"/>
        <v>3.39</v>
      </c>
      <c r="BY22" s="41"/>
      <c r="BZ22" s="41"/>
      <c r="CA22" s="41"/>
      <c r="CB22" s="42">
        <v>1.42</v>
      </c>
      <c r="CC22" s="42"/>
      <c r="CD22" s="38">
        <f t="shared" si="21"/>
        <v>0</v>
      </c>
      <c r="CE22" s="42"/>
      <c r="CF22" s="42"/>
      <c r="CG22" s="42"/>
      <c r="CH22" s="42"/>
      <c r="CI22" s="42"/>
      <c r="CJ22" s="42"/>
      <c r="CK22" s="42">
        <v>1.97</v>
      </c>
      <c r="CL22" s="42"/>
      <c r="CM22" s="42"/>
      <c r="CN22" s="42">
        <v>2.4</v>
      </c>
      <c r="CO22" s="42"/>
      <c r="CP22" s="38">
        <f t="shared" si="22"/>
        <v>33.6</v>
      </c>
      <c r="CQ22" s="41"/>
      <c r="CR22" s="41"/>
      <c r="CS22" s="41"/>
      <c r="CT22" s="41"/>
      <c r="CU22" s="41"/>
      <c r="CV22" s="38">
        <f t="shared" si="23"/>
        <v>33.6</v>
      </c>
      <c r="CW22" s="42"/>
      <c r="CX22" s="42"/>
      <c r="CY22" s="42"/>
      <c r="CZ22" s="42">
        <v>27.39</v>
      </c>
      <c r="DA22" s="42">
        <v>4.26</v>
      </c>
      <c r="DB22" s="42"/>
      <c r="DC22" s="42"/>
      <c r="DD22" s="42">
        <v>1.95</v>
      </c>
      <c r="DE22" s="41"/>
      <c r="DF22" s="41"/>
      <c r="DG22" s="41"/>
      <c r="DH22" s="38">
        <f t="shared" si="24"/>
        <v>0</v>
      </c>
      <c r="DI22" s="43"/>
      <c r="DJ22" s="44"/>
      <c r="DK22" s="45"/>
      <c r="DL22" s="41"/>
      <c r="DM22" s="41"/>
      <c r="DN22" s="41"/>
      <c r="DO22" s="41"/>
      <c r="DP22" s="38">
        <f t="shared" si="25"/>
        <v>0</v>
      </c>
      <c r="DQ22" s="41"/>
      <c r="DR22" s="41"/>
      <c r="DS22" s="41"/>
      <c r="DT22" s="41"/>
      <c r="DU22" s="41"/>
      <c r="DV22" s="41"/>
      <c r="DW22" s="38">
        <f t="shared" si="26"/>
        <v>0</v>
      </c>
      <c r="DX22" s="41"/>
      <c r="DY22" s="41"/>
      <c r="DZ22" s="41"/>
      <c r="EA22" s="38">
        <f t="shared" si="27"/>
        <v>0</v>
      </c>
      <c r="EB22" s="41"/>
      <c r="EC22" s="41"/>
      <c r="ED22" s="41"/>
      <c r="EE22" s="41"/>
      <c r="EF22" s="41"/>
      <c r="EG22" s="41"/>
      <c r="EH22" s="41"/>
      <c r="EI22" s="41"/>
      <c r="EJ22" s="41"/>
      <c r="EK22" s="38">
        <f>收入决算镇汇总!B22-B22</f>
        <v>35.5</v>
      </c>
      <c r="EL22" s="39">
        <f>收入决算镇汇总!C22-C22</f>
        <v>35.4999999999999</v>
      </c>
    </row>
    <row r="23" ht="24" hidden="1" customHeight="1" spans="1:142">
      <c r="A23" s="53" t="s">
        <v>291</v>
      </c>
      <c r="B23" s="38">
        <f t="shared" si="8"/>
        <v>446.54</v>
      </c>
      <c r="C23" s="38">
        <f t="shared" si="9"/>
        <v>446.54</v>
      </c>
      <c r="D23" s="38">
        <f t="shared" si="10"/>
        <v>0</v>
      </c>
      <c r="E23" s="42"/>
      <c r="F23" s="42"/>
      <c r="G23" s="38">
        <f t="shared" si="11"/>
        <v>0</v>
      </c>
      <c r="H23" s="42"/>
      <c r="I23" s="42"/>
      <c r="J23" s="42"/>
      <c r="K23" s="42"/>
      <c r="L23" s="42"/>
      <c r="M23" s="38">
        <f t="shared" si="12"/>
        <v>0</v>
      </c>
      <c r="N23" s="42"/>
      <c r="O23" s="42"/>
      <c r="P23" s="42"/>
      <c r="Q23" s="42"/>
      <c r="R23" s="42"/>
      <c r="S23" s="38">
        <f t="shared" si="13"/>
        <v>0</v>
      </c>
      <c r="T23" s="42"/>
      <c r="U23" s="42"/>
      <c r="V23" s="42"/>
      <c r="W23" s="42"/>
      <c r="X23" s="42"/>
      <c r="Y23" s="38">
        <f t="shared" si="14"/>
        <v>438.89</v>
      </c>
      <c r="Z23" s="38">
        <f t="shared" si="15"/>
        <v>394.16</v>
      </c>
      <c r="AA23" s="42"/>
      <c r="AB23" s="42">
        <v>287.77</v>
      </c>
      <c r="AC23" s="42">
        <v>4.95</v>
      </c>
      <c r="AD23" s="42">
        <v>0.74</v>
      </c>
      <c r="AE23" s="42"/>
      <c r="AF23" s="42">
        <v>54.4</v>
      </c>
      <c r="AG23" s="42">
        <v>46.3</v>
      </c>
      <c r="AH23" s="38">
        <f t="shared" si="16"/>
        <v>10.34</v>
      </c>
      <c r="AI23" s="42">
        <v>1.1</v>
      </c>
      <c r="AJ23" s="42">
        <v>1.23</v>
      </c>
      <c r="AK23" s="42">
        <v>5.76</v>
      </c>
      <c r="AL23" s="42">
        <v>2.25</v>
      </c>
      <c r="AM23" s="42">
        <v>1.56</v>
      </c>
      <c r="AN23" s="42">
        <v>6.19</v>
      </c>
      <c r="AO23" s="42">
        <v>8.39</v>
      </c>
      <c r="AP23" s="42"/>
      <c r="AQ23" s="42"/>
      <c r="AR23" s="42"/>
      <c r="AS23" s="42"/>
      <c r="AT23" s="42">
        <v>1.88</v>
      </c>
      <c r="AU23" s="42">
        <v>16.37</v>
      </c>
      <c r="AV23" s="38">
        <f t="shared" si="28"/>
        <v>5.6</v>
      </c>
      <c r="AW23" s="38">
        <f t="shared" si="17"/>
        <v>0</v>
      </c>
      <c r="AX23" s="42"/>
      <c r="AY23" s="42"/>
      <c r="AZ23" s="42"/>
      <c r="BA23" s="42"/>
      <c r="BB23" s="42"/>
      <c r="BC23" s="42"/>
      <c r="BD23" s="42"/>
      <c r="BE23" s="42"/>
      <c r="BF23" s="38">
        <f t="shared" si="18"/>
        <v>0</v>
      </c>
      <c r="BG23" s="42"/>
      <c r="BH23" s="42"/>
      <c r="BI23" s="42"/>
      <c r="BJ23" s="42"/>
      <c r="BK23" s="42"/>
      <c r="BL23" s="38">
        <f t="shared" si="19"/>
        <v>0</v>
      </c>
      <c r="BM23" s="42"/>
      <c r="BN23" s="42"/>
      <c r="BO23" s="42"/>
      <c r="BP23" s="42"/>
      <c r="BQ23" s="42"/>
      <c r="BR23" s="42"/>
      <c r="BS23" s="42"/>
      <c r="BT23" s="42"/>
      <c r="BU23" s="42">
        <v>0.04</v>
      </c>
      <c r="BV23" s="42">
        <v>0.29</v>
      </c>
      <c r="BW23" s="42">
        <v>3.69</v>
      </c>
      <c r="BX23" s="38">
        <f t="shared" si="20"/>
        <v>0.54</v>
      </c>
      <c r="BY23" s="42">
        <v>0.1</v>
      </c>
      <c r="BZ23" s="42"/>
      <c r="CA23" s="42">
        <v>0.36</v>
      </c>
      <c r="CB23" s="42"/>
      <c r="CC23" s="42"/>
      <c r="CD23" s="38">
        <f t="shared" si="21"/>
        <v>0</v>
      </c>
      <c r="CE23" s="42"/>
      <c r="CF23" s="42"/>
      <c r="CG23" s="42"/>
      <c r="CH23" s="42"/>
      <c r="CI23" s="42"/>
      <c r="CJ23" s="42"/>
      <c r="CK23" s="42">
        <v>0.08</v>
      </c>
      <c r="CL23" s="42"/>
      <c r="CM23" s="42"/>
      <c r="CN23" s="42">
        <v>1.04</v>
      </c>
      <c r="CO23" s="42"/>
      <c r="CP23" s="38">
        <f t="shared" si="22"/>
        <v>2.05</v>
      </c>
      <c r="CQ23" s="42"/>
      <c r="CR23" s="42"/>
      <c r="CS23" s="42"/>
      <c r="CT23" s="42"/>
      <c r="CU23" s="42"/>
      <c r="CV23" s="38">
        <f t="shared" si="23"/>
        <v>2.05</v>
      </c>
      <c r="CW23" s="42"/>
      <c r="CX23" s="42"/>
      <c r="CY23" s="42"/>
      <c r="CZ23" s="42">
        <v>0.2</v>
      </c>
      <c r="DA23" s="42">
        <v>1.11</v>
      </c>
      <c r="DB23" s="42"/>
      <c r="DC23" s="42"/>
      <c r="DD23" s="42">
        <v>0.74</v>
      </c>
      <c r="DE23" s="42"/>
      <c r="DF23" s="42"/>
      <c r="DG23" s="42"/>
      <c r="DH23" s="38">
        <f t="shared" si="24"/>
        <v>0</v>
      </c>
      <c r="DI23" s="51"/>
      <c r="DJ23" s="44"/>
      <c r="DK23" s="52"/>
      <c r="DL23" s="42"/>
      <c r="DM23" s="42"/>
      <c r="DN23" s="42"/>
      <c r="DO23" s="42"/>
      <c r="DP23" s="38">
        <f t="shared" si="25"/>
        <v>0</v>
      </c>
      <c r="DQ23" s="42"/>
      <c r="DR23" s="42"/>
      <c r="DS23" s="42"/>
      <c r="DT23" s="42"/>
      <c r="DU23" s="42"/>
      <c r="DV23" s="42"/>
      <c r="DW23" s="38">
        <f t="shared" si="26"/>
        <v>0</v>
      </c>
      <c r="DX23" s="42"/>
      <c r="DY23" s="42"/>
      <c r="DZ23" s="42"/>
      <c r="EA23" s="38">
        <f t="shared" si="27"/>
        <v>0</v>
      </c>
      <c r="EB23" s="42"/>
      <c r="EC23" s="42"/>
      <c r="ED23" s="42"/>
      <c r="EE23" s="42"/>
      <c r="EF23" s="42"/>
      <c r="EG23" s="42"/>
      <c r="EH23" s="42"/>
      <c r="EI23" s="42"/>
      <c r="EJ23" s="42"/>
      <c r="EK23" s="38">
        <f>收入决算镇汇总!B23-B23</f>
        <v>14.89</v>
      </c>
      <c r="EL23" s="39">
        <f>收入决算镇汇总!C23-C23</f>
        <v>14.89</v>
      </c>
    </row>
    <row r="24" ht="24" customHeight="1" spans="1:142">
      <c r="A24" s="40" t="s">
        <v>292</v>
      </c>
      <c r="B24" s="38">
        <f t="shared" si="8"/>
        <v>412.02</v>
      </c>
      <c r="C24" s="38">
        <f t="shared" si="9"/>
        <v>412.02</v>
      </c>
      <c r="D24" s="38">
        <f t="shared" si="10"/>
        <v>0</v>
      </c>
      <c r="E24" s="41"/>
      <c r="F24" s="41"/>
      <c r="G24" s="38">
        <f t="shared" si="11"/>
        <v>0</v>
      </c>
      <c r="H24" s="41"/>
      <c r="I24" s="41"/>
      <c r="J24" s="41"/>
      <c r="K24" s="41"/>
      <c r="L24" s="41"/>
      <c r="M24" s="38">
        <f t="shared" si="12"/>
        <v>0</v>
      </c>
      <c r="N24" s="41"/>
      <c r="O24" s="41"/>
      <c r="P24" s="41"/>
      <c r="Q24" s="41"/>
      <c r="R24" s="41"/>
      <c r="S24" s="38">
        <f t="shared" si="13"/>
        <v>0</v>
      </c>
      <c r="T24" s="41"/>
      <c r="U24" s="41"/>
      <c r="V24" s="41"/>
      <c r="W24" s="41"/>
      <c r="X24" s="41"/>
      <c r="Y24" s="38">
        <f t="shared" si="14"/>
        <v>370</v>
      </c>
      <c r="Z24" s="38">
        <f t="shared" si="15"/>
        <v>329.35</v>
      </c>
      <c r="AA24" s="41">
        <v>188.52</v>
      </c>
      <c r="AB24" s="41"/>
      <c r="AC24" s="41">
        <v>58.48</v>
      </c>
      <c r="AD24" s="41">
        <v>0.36</v>
      </c>
      <c r="AE24" s="41">
        <v>27.18</v>
      </c>
      <c r="AF24" s="41">
        <v>50.65</v>
      </c>
      <c r="AG24" s="41">
        <v>4.16</v>
      </c>
      <c r="AH24" s="38">
        <f t="shared" si="16"/>
        <v>16.55</v>
      </c>
      <c r="AI24" s="41">
        <v>1.2</v>
      </c>
      <c r="AJ24" s="41">
        <v>9.2</v>
      </c>
      <c r="AK24" s="41">
        <v>4.64</v>
      </c>
      <c r="AL24" s="41">
        <v>1.51</v>
      </c>
      <c r="AM24" s="41">
        <v>1.63</v>
      </c>
      <c r="AN24" s="41">
        <v>6</v>
      </c>
      <c r="AO24" s="41">
        <v>1.34</v>
      </c>
      <c r="AP24" s="41"/>
      <c r="AQ24" s="41">
        <v>7.52</v>
      </c>
      <c r="AR24" s="41">
        <v>1</v>
      </c>
      <c r="AS24" s="41">
        <v>0.02</v>
      </c>
      <c r="AT24" s="41">
        <v>1.59</v>
      </c>
      <c r="AU24" s="41">
        <v>5</v>
      </c>
      <c r="AV24" s="38">
        <f t="shared" si="28"/>
        <v>18.5</v>
      </c>
      <c r="AW24" s="38">
        <f t="shared" si="17"/>
        <v>0</v>
      </c>
      <c r="AX24" s="41"/>
      <c r="AY24" s="41"/>
      <c r="AZ24" s="41"/>
      <c r="BA24" s="41"/>
      <c r="BB24" s="41"/>
      <c r="BC24" s="41"/>
      <c r="BD24" s="41"/>
      <c r="BE24" s="41"/>
      <c r="BF24" s="38">
        <f t="shared" si="18"/>
        <v>0</v>
      </c>
      <c r="BG24" s="41"/>
      <c r="BH24" s="41"/>
      <c r="BI24" s="41"/>
      <c r="BJ24" s="41"/>
      <c r="BK24" s="41"/>
      <c r="BL24" s="38">
        <f t="shared" si="19"/>
        <v>0</v>
      </c>
      <c r="BM24" s="41"/>
      <c r="BN24" s="41"/>
      <c r="BO24" s="41"/>
      <c r="BP24" s="41"/>
      <c r="BQ24" s="41"/>
      <c r="BR24" s="41"/>
      <c r="BS24" s="41"/>
      <c r="BT24" s="41"/>
      <c r="BU24" s="41"/>
      <c r="BV24" s="41">
        <v>0.17</v>
      </c>
      <c r="BW24" s="41">
        <v>2.66</v>
      </c>
      <c r="BX24" s="38">
        <f t="shared" si="20"/>
        <v>0.16</v>
      </c>
      <c r="BY24" s="41"/>
      <c r="BZ24" s="41"/>
      <c r="CA24" s="41"/>
      <c r="CB24" s="41"/>
      <c r="CC24" s="41"/>
      <c r="CD24" s="38">
        <f t="shared" si="21"/>
        <v>0</v>
      </c>
      <c r="CE24" s="41"/>
      <c r="CF24" s="41"/>
      <c r="CG24" s="41"/>
      <c r="CH24" s="41"/>
      <c r="CI24" s="41"/>
      <c r="CJ24" s="41">
        <v>0.05</v>
      </c>
      <c r="CK24" s="41">
        <v>0.11</v>
      </c>
      <c r="CL24" s="41"/>
      <c r="CM24" s="41"/>
      <c r="CN24" s="41">
        <v>15.51</v>
      </c>
      <c r="CO24" s="41"/>
      <c r="CP24" s="38">
        <f t="shared" si="22"/>
        <v>23.52</v>
      </c>
      <c r="CQ24" s="41"/>
      <c r="CR24" s="41"/>
      <c r="CS24" s="41"/>
      <c r="CT24" s="41"/>
      <c r="CU24" s="41"/>
      <c r="CV24" s="38">
        <f t="shared" si="23"/>
        <v>23.52</v>
      </c>
      <c r="CW24" s="41"/>
      <c r="CX24" s="41">
        <v>3.61</v>
      </c>
      <c r="CY24" s="41"/>
      <c r="CZ24" s="41">
        <v>16.65</v>
      </c>
      <c r="DA24" s="41"/>
      <c r="DB24" s="41"/>
      <c r="DC24" s="41"/>
      <c r="DD24" s="41">
        <v>3.26</v>
      </c>
      <c r="DE24" s="41"/>
      <c r="DF24" s="41"/>
      <c r="DG24" s="41"/>
      <c r="DH24" s="38">
        <f t="shared" si="24"/>
        <v>0</v>
      </c>
      <c r="DI24" s="43"/>
      <c r="DJ24" s="44"/>
      <c r="DK24" s="45"/>
      <c r="DL24" s="41"/>
      <c r="DM24" s="41"/>
      <c r="DN24" s="41"/>
      <c r="DO24" s="41"/>
      <c r="DP24" s="38">
        <f t="shared" si="25"/>
        <v>0</v>
      </c>
      <c r="DQ24" s="41"/>
      <c r="DR24" s="41"/>
      <c r="DS24" s="41"/>
      <c r="DT24" s="41"/>
      <c r="DU24" s="41"/>
      <c r="DV24" s="41"/>
      <c r="DW24" s="38">
        <f t="shared" si="26"/>
        <v>0</v>
      </c>
      <c r="DX24" s="41"/>
      <c r="DY24" s="41"/>
      <c r="DZ24" s="41"/>
      <c r="EA24" s="38">
        <f t="shared" si="27"/>
        <v>0</v>
      </c>
      <c r="EB24" s="41"/>
      <c r="EC24" s="41"/>
      <c r="ED24" s="41"/>
      <c r="EE24" s="41"/>
      <c r="EF24" s="41"/>
      <c r="EG24" s="41"/>
      <c r="EH24" s="41"/>
      <c r="EI24" s="41"/>
      <c r="EJ24" s="41"/>
      <c r="EK24" s="38">
        <f>收入决算镇汇总!B24-B24</f>
        <v>88.11</v>
      </c>
      <c r="EL24" s="39">
        <f>收入决算镇汇总!C24-C24</f>
        <v>88.11</v>
      </c>
    </row>
    <row r="25" ht="24" hidden="1" customHeight="1" spans="1:142">
      <c r="A25" s="40" t="s">
        <v>293</v>
      </c>
      <c r="B25" s="38">
        <f t="shared" si="8"/>
        <v>436.78</v>
      </c>
      <c r="C25" s="38">
        <f t="shared" si="9"/>
        <v>436.78</v>
      </c>
      <c r="D25" s="38">
        <f t="shared" si="10"/>
        <v>0</v>
      </c>
      <c r="E25" s="42"/>
      <c r="F25" s="42"/>
      <c r="G25" s="38">
        <f t="shared" si="11"/>
        <v>0</v>
      </c>
      <c r="H25" s="42"/>
      <c r="I25" s="42"/>
      <c r="J25" s="42"/>
      <c r="K25" s="42"/>
      <c r="L25" s="42"/>
      <c r="M25" s="38">
        <f t="shared" si="12"/>
        <v>0</v>
      </c>
      <c r="N25" s="42"/>
      <c r="O25" s="42"/>
      <c r="P25" s="42"/>
      <c r="Q25" s="42"/>
      <c r="R25" s="42"/>
      <c r="S25" s="38">
        <f t="shared" si="13"/>
        <v>0</v>
      </c>
      <c r="T25" s="42"/>
      <c r="U25" s="42"/>
      <c r="V25" s="42"/>
      <c r="W25" s="42"/>
      <c r="X25" s="42"/>
      <c r="Y25" s="38">
        <f t="shared" si="14"/>
        <v>414.43</v>
      </c>
      <c r="Z25" s="38">
        <f t="shared" si="15"/>
        <v>365.68</v>
      </c>
      <c r="AA25" s="42">
        <v>194.13</v>
      </c>
      <c r="AB25" s="42"/>
      <c r="AC25" s="42">
        <v>77.07</v>
      </c>
      <c r="AD25" s="42">
        <v>2.01</v>
      </c>
      <c r="AE25" s="42">
        <v>29.5</v>
      </c>
      <c r="AF25" s="42">
        <v>58.73</v>
      </c>
      <c r="AG25" s="42">
        <v>4.24</v>
      </c>
      <c r="AH25" s="38">
        <f t="shared" si="16"/>
        <v>13.74</v>
      </c>
      <c r="AI25" s="42">
        <v>1.7</v>
      </c>
      <c r="AJ25" s="42">
        <v>5.12</v>
      </c>
      <c r="AK25" s="42">
        <v>4.77</v>
      </c>
      <c r="AL25" s="42">
        <v>2.15</v>
      </c>
      <c r="AM25" s="42">
        <v>1.45</v>
      </c>
      <c r="AN25" s="42">
        <v>9.45</v>
      </c>
      <c r="AO25" s="42">
        <v>2.25</v>
      </c>
      <c r="AP25" s="42"/>
      <c r="AQ25" s="42"/>
      <c r="AR25" s="42">
        <v>1.75</v>
      </c>
      <c r="AS25" s="42">
        <v>0.02</v>
      </c>
      <c r="AT25" s="42">
        <v>1.53</v>
      </c>
      <c r="AU25" s="42">
        <v>18.56</v>
      </c>
      <c r="AV25" s="38">
        <f t="shared" si="28"/>
        <v>1.92</v>
      </c>
      <c r="AW25" s="38">
        <f t="shared" si="17"/>
        <v>0</v>
      </c>
      <c r="AX25" s="42"/>
      <c r="AY25" s="42"/>
      <c r="AZ25" s="42"/>
      <c r="BA25" s="42"/>
      <c r="BB25" s="42"/>
      <c r="BC25" s="42"/>
      <c r="BD25" s="42"/>
      <c r="BE25" s="42"/>
      <c r="BF25" s="38">
        <f t="shared" si="18"/>
        <v>0</v>
      </c>
      <c r="BG25" s="42"/>
      <c r="BH25" s="42"/>
      <c r="BI25" s="42"/>
      <c r="BJ25" s="42"/>
      <c r="BK25" s="42"/>
      <c r="BL25" s="38">
        <f t="shared" si="19"/>
        <v>0</v>
      </c>
      <c r="BM25" s="42"/>
      <c r="BN25" s="42"/>
      <c r="BO25" s="42"/>
      <c r="BP25" s="42"/>
      <c r="BQ25" s="42"/>
      <c r="BR25" s="42"/>
      <c r="BS25" s="42"/>
      <c r="BT25" s="42"/>
      <c r="BU25" s="42">
        <v>0.25</v>
      </c>
      <c r="BV25" s="42"/>
      <c r="BW25" s="42">
        <v>1.36</v>
      </c>
      <c r="BX25" s="38">
        <f t="shared" si="20"/>
        <v>0.25</v>
      </c>
      <c r="BY25" s="42"/>
      <c r="BZ25" s="42">
        <v>0.25</v>
      </c>
      <c r="CA25" s="42"/>
      <c r="CB25" s="42"/>
      <c r="CC25" s="42"/>
      <c r="CD25" s="38">
        <f t="shared" si="21"/>
        <v>0</v>
      </c>
      <c r="CE25" s="42"/>
      <c r="CF25" s="42"/>
      <c r="CG25" s="42"/>
      <c r="CH25" s="42"/>
      <c r="CI25" s="42"/>
      <c r="CJ25" s="42"/>
      <c r="CK25" s="42"/>
      <c r="CL25" s="42"/>
      <c r="CM25" s="42"/>
      <c r="CN25" s="42">
        <v>0.06</v>
      </c>
      <c r="CO25" s="42"/>
      <c r="CP25" s="38">
        <f t="shared" si="22"/>
        <v>20.43</v>
      </c>
      <c r="CQ25" s="42"/>
      <c r="CR25" s="42"/>
      <c r="CS25" s="42"/>
      <c r="CT25" s="42"/>
      <c r="CU25" s="42"/>
      <c r="CV25" s="38">
        <f t="shared" si="23"/>
        <v>20.43</v>
      </c>
      <c r="CW25" s="42"/>
      <c r="CX25" s="42">
        <v>1.85</v>
      </c>
      <c r="CY25" s="42"/>
      <c r="CZ25" s="42">
        <v>3.31</v>
      </c>
      <c r="DA25" s="42"/>
      <c r="DB25" s="42"/>
      <c r="DC25" s="42"/>
      <c r="DD25" s="42">
        <v>15.27</v>
      </c>
      <c r="DE25" s="42"/>
      <c r="DF25" s="42"/>
      <c r="DG25" s="42"/>
      <c r="DH25" s="38">
        <f t="shared" si="24"/>
        <v>0</v>
      </c>
      <c r="DI25" s="51"/>
      <c r="DJ25" s="44"/>
      <c r="DK25" s="52"/>
      <c r="DL25" s="42"/>
      <c r="DM25" s="42"/>
      <c r="DN25" s="42"/>
      <c r="DO25" s="42"/>
      <c r="DP25" s="38">
        <f t="shared" si="25"/>
        <v>0</v>
      </c>
      <c r="DQ25" s="42"/>
      <c r="DR25" s="42"/>
      <c r="DS25" s="42"/>
      <c r="DT25" s="42"/>
      <c r="DU25" s="42"/>
      <c r="DV25" s="42"/>
      <c r="DW25" s="38">
        <f t="shared" si="26"/>
        <v>0</v>
      </c>
      <c r="DX25" s="42"/>
      <c r="DY25" s="42"/>
      <c r="DZ25" s="42"/>
      <c r="EA25" s="38">
        <f t="shared" si="27"/>
        <v>0</v>
      </c>
      <c r="EB25" s="42"/>
      <c r="EC25" s="42"/>
      <c r="ED25" s="42"/>
      <c r="EE25" s="42"/>
      <c r="EF25" s="42"/>
      <c r="EG25" s="42"/>
      <c r="EH25" s="42"/>
      <c r="EI25" s="42"/>
      <c r="EJ25" s="42"/>
      <c r="EK25" s="38">
        <f>收入决算镇汇总!B25-B25</f>
        <v>90</v>
      </c>
      <c r="EL25" s="39">
        <f>收入决算镇汇总!C25-C25</f>
        <v>89.9999999999999</v>
      </c>
    </row>
    <row r="26" ht="24" hidden="1" customHeight="1" spans="1:142">
      <c r="A26" s="40" t="s">
        <v>294</v>
      </c>
      <c r="B26" s="38">
        <f t="shared" si="8"/>
        <v>490.5</v>
      </c>
      <c r="C26" s="38">
        <f t="shared" si="9"/>
        <v>490.5</v>
      </c>
      <c r="D26" s="38">
        <f t="shared" si="10"/>
        <v>0</v>
      </c>
      <c r="E26" s="41"/>
      <c r="F26" s="41"/>
      <c r="G26" s="38">
        <f t="shared" si="11"/>
        <v>0</v>
      </c>
      <c r="H26" s="41"/>
      <c r="I26" s="41"/>
      <c r="J26" s="41"/>
      <c r="K26" s="41"/>
      <c r="L26" s="41"/>
      <c r="M26" s="38">
        <f t="shared" si="12"/>
        <v>0</v>
      </c>
      <c r="N26" s="41"/>
      <c r="O26" s="41"/>
      <c r="P26" s="41"/>
      <c r="Q26" s="41"/>
      <c r="R26" s="41"/>
      <c r="S26" s="38">
        <f t="shared" si="13"/>
        <v>0</v>
      </c>
      <c r="T26" s="41"/>
      <c r="U26" s="41"/>
      <c r="V26" s="41"/>
      <c r="W26" s="41"/>
      <c r="X26" s="41"/>
      <c r="Y26" s="38">
        <f t="shared" si="14"/>
        <v>427.19</v>
      </c>
      <c r="Z26" s="38">
        <f t="shared" si="15"/>
        <v>403.72</v>
      </c>
      <c r="AA26" s="50">
        <v>98.8</v>
      </c>
      <c r="AB26" s="42"/>
      <c r="AC26" s="50">
        <v>80.18</v>
      </c>
      <c r="AD26" s="50">
        <v>143.97</v>
      </c>
      <c r="AE26" s="50">
        <v>48.76</v>
      </c>
      <c r="AF26" s="50">
        <v>21.71</v>
      </c>
      <c r="AG26" s="50">
        <v>10.3</v>
      </c>
      <c r="AH26" s="38">
        <f t="shared" si="16"/>
        <v>8.34</v>
      </c>
      <c r="AI26" s="61">
        <v>0.5</v>
      </c>
      <c r="AJ26" s="61">
        <v>2.08</v>
      </c>
      <c r="AK26" s="61">
        <v>3.08</v>
      </c>
      <c r="AL26" s="61">
        <v>2.68</v>
      </c>
      <c r="AM26" s="50">
        <v>0.11</v>
      </c>
      <c r="AN26" s="62">
        <v>11.28</v>
      </c>
      <c r="AO26" s="50">
        <v>2.05</v>
      </c>
      <c r="AP26" s="41"/>
      <c r="AQ26" s="41"/>
      <c r="AR26" s="41"/>
      <c r="AS26" s="41"/>
      <c r="AT26" s="41"/>
      <c r="AU26" s="50">
        <v>1.69</v>
      </c>
      <c r="AV26" s="38">
        <f t="shared" si="28"/>
        <v>5.01</v>
      </c>
      <c r="AW26" s="38">
        <f t="shared" si="17"/>
        <v>0</v>
      </c>
      <c r="AX26" s="41"/>
      <c r="AY26" s="41"/>
      <c r="AZ26" s="41"/>
      <c r="BA26" s="41"/>
      <c r="BB26" s="41"/>
      <c r="BC26" s="41"/>
      <c r="BD26" s="41"/>
      <c r="BE26" s="41"/>
      <c r="BF26" s="38">
        <f t="shared" si="18"/>
        <v>0</v>
      </c>
      <c r="BG26" s="41"/>
      <c r="BH26" s="41"/>
      <c r="BI26" s="41"/>
      <c r="BJ26" s="41"/>
      <c r="BK26" s="41"/>
      <c r="BL26" s="38">
        <f t="shared" si="19"/>
        <v>0</v>
      </c>
      <c r="BM26" s="41"/>
      <c r="BN26" s="41"/>
      <c r="BO26" s="41"/>
      <c r="BP26" s="41"/>
      <c r="BQ26" s="41"/>
      <c r="BR26" s="41"/>
      <c r="BS26" s="41"/>
      <c r="BT26" s="41"/>
      <c r="BU26" s="50">
        <v>1.36</v>
      </c>
      <c r="BV26" s="42"/>
      <c r="BW26" s="50">
        <v>3.65</v>
      </c>
      <c r="BX26" s="38">
        <f t="shared" si="20"/>
        <v>0</v>
      </c>
      <c r="BY26" s="41"/>
      <c r="BZ26" s="41"/>
      <c r="CA26" s="41"/>
      <c r="CB26" s="41"/>
      <c r="CC26" s="41"/>
      <c r="CD26" s="38">
        <f t="shared" si="21"/>
        <v>0</v>
      </c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38">
        <f t="shared" si="22"/>
        <v>58.3</v>
      </c>
      <c r="CQ26" s="41"/>
      <c r="CR26" s="41"/>
      <c r="CS26" s="41"/>
      <c r="CT26" s="41"/>
      <c r="CU26" s="41"/>
      <c r="CV26" s="38">
        <f t="shared" si="23"/>
        <v>56.32</v>
      </c>
      <c r="CW26" s="50">
        <v>0.57</v>
      </c>
      <c r="CX26" s="50">
        <v>7.41</v>
      </c>
      <c r="CY26" s="50">
        <v>11.12</v>
      </c>
      <c r="CZ26" s="50">
        <v>18.1</v>
      </c>
      <c r="DA26" s="50"/>
      <c r="DB26" s="50"/>
      <c r="DC26" s="50"/>
      <c r="DD26" s="50">
        <v>19.12</v>
      </c>
      <c r="DE26" s="42"/>
      <c r="DF26" s="42"/>
      <c r="DG26" s="62">
        <v>1.98</v>
      </c>
      <c r="DH26" s="38">
        <f t="shared" si="24"/>
        <v>0</v>
      </c>
      <c r="DI26" s="43"/>
      <c r="DJ26" s="44"/>
      <c r="DK26" s="45"/>
      <c r="DL26" s="41"/>
      <c r="DM26" s="41"/>
      <c r="DN26" s="41"/>
      <c r="DO26" s="41"/>
      <c r="DP26" s="38">
        <f t="shared" si="25"/>
        <v>0</v>
      </c>
      <c r="DQ26" s="41"/>
      <c r="DR26" s="41"/>
      <c r="DS26" s="41"/>
      <c r="DT26" s="41"/>
      <c r="DU26" s="41"/>
      <c r="DV26" s="41"/>
      <c r="DW26" s="38">
        <f t="shared" si="26"/>
        <v>0</v>
      </c>
      <c r="DX26" s="41"/>
      <c r="DY26" s="41"/>
      <c r="DZ26" s="41"/>
      <c r="EA26" s="38">
        <f t="shared" si="27"/>
        <v>0</v>
      </c>
      <c r="EB26" s="41"/>
      <c r="EC26" s="41"/>
      <c r="ED26" s="41"/>
      <c r="EE26" s="41"/>
      <c r="EF26" s="41"/>
      <c r="EG26" s="41"/>
      <c r="EH26" s="41"/>
      <c r="EI26" s="41"/>
      <c r="EJ26" s="41"/>
      <c r="EK26" s="38">
        <f>收入决算镇汇总!B26-B26</f>
        <v>33.66</v>
      </c>
      <c r="EL26" s="39">
        <f>收入决算镇汇总!C26-C26</f>
        <v>33.66</v>
      </c>
    </row>
    <row r="27" ht="24" hidden="1" customHeight="1" spans="1:142">
      <c r="A27" s="40" t="s">
        <v>295</v>
      </c>
      <c r="B27" s="38">
        <f t="shared" si="8"/>
        <v>510.94</v>
      </c>
      <c r="C27" s="38">
        <f t="shared" si="9"/>
        <v>510.94</v>
      </c>
      <c r="D27" s="38">
        <f t="shared" si="10"/>
        <v>0</v>
      </c>
      <c r="E27" s="41"/>
      <c r="F27" s="41"/>
      <c r="G27" s="38">
        <f t="shared" si="11"/>
        <v>0</v>
      </c>
      <c r="H27" s="41"/>
      <c r="I27" s="41"/>
      <c r="J27" s="41"/>
      <c r="K27" s="41"/>
      <c r="L27" s="41"/>
      <c r="M27" s="38">
        <f t="shared" si="12"/>
        <v>0</v>
      </c>
      <c r="N27" s="41"/>
      <c r="O27" s="41"/>
      <c r="P27" s="41"/>
      <c r="Q27" s="41"/>
      <c r="R27" s="41"/>
      <c r="S27" s="38">
        <f t="shared" si="13"/>
        <v>0</v>
      </c>
      <c r="T27" s="41"/>
      <c r="U27" s="41"/>
      <c r="V27" s="41"/>
      <c r="W27" s="41"/>
      <c r="X27" s="41"/>
      <c r="Y27" s="38">
        <f t="shared" si="14"/>
        <v>442.55</v>
      </c>
      <c r="Z27" s="38">
        <f t="shared" si="15"/>
        <v>384.29</v>
      </c>
      <c r="AA27" s="42">
        <v>195.56</v>
      </c>
      <c r="AB27" s="42"/>
      <c r="AC27" s="42">
        <v>88.12</v>
      </c>
      <c r="AD27" s="42">
        <v>1.5</v>
      </c>
      <c r="AE27" s="42">
        <v>33.24</v>
      </c>
      <c r="AF27" s="42">
        <v>60.74</v>
      </c>
      <c r="AG27" s="42">
        <v>5.13</v>
      </c>
      <c r="AH27" s="38">
        <f t="shared" si="16"/>
        <v>18.87</v>
      </c>
      <c r="AI27" s="42">
        <v>0.95</v>
      </c>
      <c r="AJ27" s="42">
        <v>6.84</v>
      </c>
      <c r="AK27" s="42">
        <v>4.25</v>
      </c>
      <c r="AL27" s="42">
        <v>6.83</v>
      </c>
      <c r="AM27" s="42">
        <v>1.63</v>
      </c>
      <c r="AN27" s="42">
        <v>8.82</v>
      </c>
      <c r="AO27" s="42">
        <v>1.21</v>
      </c>
      <c r="AP27" s="42"/>
      <c r="AQ27" s="42"/>
      <c r="AR27" s="42">
        <v>1</v>
      </c>
      <c r="AS27" s="42">
        <v>0.04</v>
      </c>
      <c r="AT27" s="42">
        <v>3.75</v>
      </c>
      <c r="AU27" s="42">
        <v>22.94</v>
      </c>
      <c r="AV27" s="38">
        <f t="shared" si="28"/>
        <v>6.83</v>
      </c>
      <c r="AW27" s="38">
        <f t="shared" si="17"/>
        <v>0</v>
      </c>
      <c r="AX27" s="41"/>
      <c r="AY27" s="41"/>
      <c r="AZ27" s="41"/>
      <c r="BA27" s="41"/>
      <c r="BB27" s="41"/>
      <c r="BC27" s="41"/>
      <c r="BD27" s="41"/>
      <c r="BE27" s="41"/>
      <c r="BF27" s="38">
        <f t="shared" si="18"/>
        <v>0</v>
      </c>
      <c r="BG27" s="41"/>
      <c r="BH27" s="41"/>
      <c r="BI27" s="41"/>
      <c r="BJ27" s="41"/>
      <c r="BK27" s="41"/>
      <c r="BL27" s="38">
        <f t="shared" si="19"/>
        <v>0</v>
      </c>
      <c r="BM27" s="41"/>
      <c r="BN27" s="41"/>
      <c r="BO27" s="41"/>
      <c r="BP27" s="41"/>
      <c r="BQ27" s="41"/>
      <c r="BR27" s="41"/>
      <c r="BS27" s="41"/>
      <c r="BT27" s="41"/>
      <c r="BU27" s="41"/>
      <c r="BV27" s="42">
        <v>0.47</v>
      </c>
      <c r="BW27" s="42">
        <v>3.29</v>
      </c>
      <c r="BX27" s="38">
        <f t="shared" si="20"/>
        <v>0.88</v>
      </c>
      <c r="BY27" s="41"/>
      <c r="BZ27" s="41"/>
      <c r="CA27" s="44">
        <v>0.88</v>
      </c>
      <c r="CB27" s="41"/>
      <c r="CC27" s="41"/>
      <c r="CD27" s="38">
        <f t="shared" si="21"/>
        <v>0</v>
      </c>
      <c r="CE27" s="41"/>
      <c r="CF27" s="41"/>
      <c r="CG27" s="41"/>
      <c r="CH27" s="41"/>
      <c r="CI27" s="41"/>
      <c r="CJ27" s="41"/>
      <c r="CK27" s="41"/>
      <c r="CL27" s="41"/>
      <c r="CM27" s="41"/>
      <c r="CN27" s="42">
        <v>1.6</v>
      </c>
      <c r="CO27" s="42">
        <v>0.59</v>
      </c>
      <c r="CP27" s="38">
        <f t="shared" si="22"/>
        <v>61.56</v>
      </c>
      <c r="CQ27" s="41"/>
      <c r="CR27" s="41"/>
      <c r="CS27" s="41"/>
      <c r="CT27" s="41"/>
      <c r="CU27" s="41"/>
      <c r="CV27" s="38">
        <f t="shared" si="23"/>
        <v>58.04</v>
      </c>
      <c r="CW27" s="42">
        <v>3.42</v>
      </c>
      <c r="CX27" s="42">
        <v>13.48</v>
      </c>
      <c r="CY27" s="42"/>
      <c r="CZ27" s="42">
        <v>31.92</v>
      </c>
      <c r="DA27" s="42"/>
      <c r="DB27" s="42"/>
      <c r="DC27" s="42"/>
      <c r="DD27" s="42">
        <v>9.22</v>
      </c>
      <c r="DE27" s="42"/>
      <c r="DF27" s="42"/>
      <c r="DG27" s="42">
        <v>3.52</v>
      </c>
      <c r="DH27" s="38">
        <f t="shared" si="24"/>
        <v>0</v>
      </c>
      <c r="DI27" s="43"/>
      <c r="DJ27" s="41"/>
      <c r="DK27" s="45"/>
      <c r="DL27" s="41"/>
      <c r="DM27" s="41"/>
      <c r="DN27" s="41"/>
      <c r="DO27" s="41"/>
      <c r="DP27" s="38">
        <f t="shared" si="25"/>
        <v>0</v>
      </c>
      <c r="DQ27" s="41"/>
      <c r="DR27" s="41"/>
      <c r="DS27" s="41"/>
      <c r="DT27" s="41"/>
      <c r="DU27" s="41"/>
      <c r="DV27" s="41"/>
      <c r="DW27" s="38">
        <f t="shared" si="26"/>
        <v>0</v>
      </c>
      <c r="DX27" s="41"/>
      <c r="DY27" s="41"/>
      <c r="DZ27" s="41"/>
      <c r="EA27" s="38">
        <f t="shared" si="27"/>
        <v>0</v>
      </c>
      <c r="EB27" s="41"/>
      <c r="EC27" s="41"/>
      <c r="ED27" s="41"/>
      <c r="EE27" s="41"/>
      <c r="EF27" s="41"/>
      <c r="EG27" s="41"/>
      <c r="EH27" s="41"/>
      <c r="EI27" s="41"/>
      <c r="EJ27" s="41"/>
      <c r="EK27" s="38">
        <f>收入决算镇汇总!B27-B27</f>
        <v>78.6199999999999</v>
      </c>
      <c r="EL27" s="39">
        <f>收入决算镇汇总!C27-C27</f>
        <v>78.6199999999999</v>
      </c>
    </row>
    <row r="28" s="3" customFormat="1" ht="24" hidden="1" customHeight="1" spans="1:142">
      <c r="A28" s="40" t="s">
        <v>296</v>
      </c>
      <c r="B28" s="38">
        <f t="shared" si="8"/>
        <v>534.68</v>
      </c>
      <c r="C28" s="38">
        <f t="shared" si="9"/>
        <v>534.68</v>
      </c>
      <c r="D28" s="38">
        <f t="shared" si="10"/>
        <v>0</v>
      </c>
      <c r="E28" s="41"/>
      <c r="F28" s="41"/>
      <c r="G28" s="38">
        <f t="shared" si="11"/>
        <v>0</v>
      </c>
      <c r="H28" s="41"/>
      <c r="I28" s="41"/>
      <c r="J28" s="41"/>
      <c r="K28" s="41"/>
      <c r="L28" s="41"/>
      <c r="M28" s="38">
        <f t="shared" si="12"/>
        <v>0</v>
      </c>
      <c r="N28" s="41"/>
      <c r="O28" s="41"/>
      <c r="P28" s="41"/>
      <c r="Q28" s="41"/>
      <c r="R28" s="41"/>
      <c r="S28" s="38">
        <f t="shared" si="13"/>
        <v>0</v>
      </c>
      <c r="T28" s="41"/>
      <c r="U28" s="41"/>
      <c r="V28" s="41"/>
      <c r="W28" s="41"/>
      <c r="X28" s="41"/>
      <c r="Y28" s="38">
        <f t="shared" si="14"/>
        <v>501.64</v>
      </c>
      <c r="Z28" s="38">
        <f t="shared" si="15"/>
        <v>362.96</v>
      </c>
      <c r="AA28" s="42">
        <v>187.97</v>
      </c>
      <c r="AB28" s="41"/>
      <c r="AC28" s="42">
        <v>72.71</v>
      </c>
      <c r="AD28" s="42">
        <v>0.36</v>
      </c>
      <c r="AE28" s="42">
        <v>34.07</v>
      </c>
      <c r="AF28" s="42">
        <v>55.25</v>
      </c>
      <c r="AG28" s="42">
        <v>12.6</v>
      </c>
      <c r="AH28" s="38">
        <f t="shared" si="16"/>
        <v>59.69</v>
      </c>
      <c r="AI28" s="42">
        <v>2.54</v>
      </c>
      <c r="AJ28" s="42">
        <v>41.56</v>
      </c>
      <c r="AK28" s="42">
        <v>9.34</v>
      </c>
      <c r="AL28" s="42">
        <v>6.25</v>
      </c>
      <c r="AM28" s="42">
        <v>0.29</v>
      </c>
      <c r="AN28" s="42">
        <v>9.69</v>
      </c>
      <c r="AO28" s="42">
        <v>3.79</v>
      </c>
      <c r="AP28" s="41"/>
      <c r="AQ28" s="41"/>
      <c r="AR28" s="41"/>
      <c r="AS28" s="41"/>
      <c r="AT28" s="42">
        <v>39.97</v>
      </c>
      <c r="AU28" s="42">
        <v>25.25</v>
      </c>
      <c r="AV28" s="38">
        <f t="shared" si="28"/>
        <v>4.98</v>
      </c>
      <c r="AW28" s="38">
        <f t="shared" si="17"/>
        <v>0</v>
      </c>
      <c r="AX28" s="41"/>
      <c r="AY28" s="41"/>
      <c r="AZ28" s="41"/>
      <c r="BA28" s="41"/>
      <c r="BB28" s="41"/>
      <c r="BC28" s="41"/>
      <c r="BD28" s="41"/>
      <c r="BE28" s="41"/>
      <c r="BF28" s="38">
        <f t="shared" si="18"/>
        <v>0</v>
      </c>
      <c r="BG28" s="41"/>
      <c r="BH28" s="41"/>
      <c r="BI28" s="41"/>
      <c r="BJ28" s="41"/>
      <c r="BK28" s="41"/>
      <c r="BL28" s="38">
        <f t="shared" si="19"/>
        <v>0</v>
      </c>
      <c r="BM28" s="41"/>
      <c r="BN28" s="41"/>
      <c r="BO28" s="41"/>
      <c r="BP28" s="41"/>
      <c r="BQ28" s="41"/>
      <c r="BR28" s="41"/>
      <c r="BS28" s="41"/>
      <c r="BT28" s="41"/>
      <c r="BU28" s="41"/>
      <c r="BV28" s="42">
        <v>0.33</v>
      </c>
      <c r="BW28" s="42">
        <v>3.2</v>
      </c>
      <c r="BX28" s="38">
        <f t="shared" si="20"/>
        <v>1.45</v>
      </c>
      <c r="BY28" s="41"/>
      <c r="BZ28" s="41"/>
      <c r="CA28" s="41"/>
      <c r="CB28" s="41"/>
      <c r="CC28" s="41"/>
      <c r="CD28" s="38">
        <f t="shared" si="21"/>
        <v>0</v>
      </c>
      <c r="CE28" s="41"/>
      <c r="CF28" s="41"/>
      <c r="CG28" s="41"/>
      <c r="CH28" s="41"/>
      <c r="CI28" s="41"/>
      <c r="CJ28" s="42">
        <v>0.38</v>
      </c>
      <c r="CK28" s="42">
        <v>1.07</v>
      </c>
      <c r="CL28" s="41"/>
      <c r="CM28" s="41"/>
      <c r="CN28" s="41"/>
      <c r="CO28" s="41"/>
      <c r="CP28" s="38">
        <f t="shared" si="22"/>
        <v>28.06</v>
      </c>
      <c r="CQ28" s="41"/>
      <c r="CR28" s="41"/>
      <c r="CS28" s="41"/>
      <c r="CT28" s="41"/>
      <c r="CU28" s="41"/>
      <c r="CV28" s="38">
        <f t="shared" si="23"/>
        <v>28.06</v>
      </c>
      <c r="CW28" s="42">
        <v>2.63</v>
      </c>
      <c r="CX28" s="42">
        <v>17.2</v>
      </c>
      <c r="CY28" s="42">
        <v>0</v>
      </c>
      <c r="CZ28" s="42">
        <v>2.04</v>
      </c>
      <c r="DA28" s="42">
        <v>0</v>
      </c>
      <c r="DB28" s="42">
        <v>0</v>
      </c>
      <c r="DC28" s="42">
        <v>0</v>
      </c>
      <c r="DD28" s="42">
        <v>6.19</v>
      </c>
      <c r="DE28" s="41"/>
      <c r="DF28" s="41"/>
      <c r="DG28" s="41"/>
      <c r="DH28" s="38">
        <f t="shared" si="24"/>
        <v>0</v>
      </c>
      <c r="DI28" s="43"/>
      <c r="DJ28" s="41"/>
      <c r="DK28" s="45"/>
      <c r="DL28" s="41"/>
      <c r="DM28" s="41"/>
      <c r="DN28" s="41"/>
      <c r="DO28" s="41"/>
      <c r="DP28" s="38">
        <f t="shared" si="25"/>
        <v>0</v>
      </c>
      <c r="DQ28" s="41"/>
      <c r="DR28" s="41"/>
      <c r="DS28" s="41"/>
      <c r="DT28" s="41"/>
      <c r="DU28" s="41"/>
      <c r="DV28" s="41"/>
      <c r="DW28" s="38">
        <f t="shared" si="26"/>
        <v>0</v>
      </c>
      <c r="DX28" s="41"/>
      <c r="DY28" s="41"/>
      <c r="DZ28" s="41"/>
      <c r="EA28" s="38">
        <f t="shared" si="27"/>
        <v>0</v>
      </c>
      <c r="EB28" s="41"/>
      <c r="EC28" s="41"/>
      <c r="ED28" s="41"/>
      <c r="EE28" s="41"/>
      <c r="EF28" s="41"/>
      <c r="EG28" s="41"/>
      <c r="EH28" s="41"/>
      <c r="EI28" s="41"/>
      <c r="EJ28" s="41"/>
      <c r="EK28" s="38">
        <f>收入决算镇汇总!B28-B28</f>
        <v>126.72</v>
      </c>
      <c r="EL28" s="39">
        <f>收入决算镇汇总!C28-C28</f>
        <v>126.72</v>
      </c>
    </row>
    <row r="29" ht="24" hidden="1" customHeight="1" spans="1:142">
      <c r="A29" s="31"/>
      <c r="B29" s="38">
        <f t="shared" si="8"/>
        <v>0</v>
      </c>
      <c r="C29" s="38">
        <f t="shared" si="9"/>
        <v>0</v>
      </c>
      <c r="D29" s="38">
        <f t="shared" si="10"/>
        <v>0</v>
      </c>
      <c r="E29" s="41"/>
      <c r="F29" s="41"/>
      <c r="G29" s="38">
        <f t="shared" si="11"/>
        <v>0</v>
      </c>
      <c r="H29" s="41"/>
      <c r="I29" s="41"/>
      <c r="J29" s="41"/>
      <c r="K29" s="41"/>
      <c r="L29" s="41"/>
      <c r="M29" s="38">
        <f t="shared" si="12"/>
        <v>0</v>
      </c>
      <c r="N29" s="41"/>
      <c r="O29" s="41"/>
      <c r="P29" s="41"/>
      <c r="Q29" s="41"/>
      <c r="R29" s="41"/>
      <c r="S29" s="38">
        <f t="shared" si="13"/>
        <v>0</v>
      </c>
      <c r="T29" s="41"/>
      <c r="U29" s="41"/>
      <c r="V29" s="41"/>
      <c r="W29" s="41"/>
      <c r="X29" s="41"/>
      <c r="Y29" s="38">
        <f t="shared" si="14"/>
        <v>0</v>
      </c>
      <c r="Z29" s="38">
        <f t="shared" si="15"/>
        <v>0</v>
      </c>
      <c r="AA29" s="41"/>
      <c r="AB29" s="41"/>
      <c r="AC29" s="41"/>
      <c r="AD29" s="41"/>
      <c r="AE29" s="41"/>
      <c r="AF29" s="41"/>
      <c r="AG29" s="41"/>
      <c r="AH29" s="38">
        <f t="shared" si="16"/>
        <v>0</v>
      </c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38">
        <f t="shared" si="28"/>
        <v>0</v>
      </c>
      <c r="AW29" s="38">
        <f t="shared" si="17"/>
        <v>0</v>
      </c>
      <c r="AX29" s="41"/>
      <c r="AY29" s="41"/>
      <c r="AZ29" s="41"/>
      <c r="BA29" s="41"/>
      <c r="BB29" s="41"/>
      <c r="BC29" s="41"/>
      <c r="BD29" s="41"/>
      <c r="BE29" s="41"/>
      <c r="BF29" s="38">
        <f t="shared" si="18"/>
        <v>0</v>
      </c>
      <c r="BG29" s="41"/>
      <c r="BH29" s="41"/>
      <c r="BI29" s="41"/>
      <c r="BJ29" s="41"/>
      <c r="BK29" s="41"/>
      <c r="BL29" s="38">
        <f t="shared" si="19"/>
        <v>0</v>
      </c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38">
        <f t="shared" si="20"/>
        <v>0</v>
      </c>
      <c r="BY29" s="41"/>
      <c r="BZ29" s="41"/>
      <c r="CA29" s="41"/>
      <c r="CB29" s="41"/>
      <c r="CC29" s="41"/>
      <c r="CD29" s="38">
        <f t="shared" si="21"/>
        <v>0</v>
      </c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38">
        <f t="shared" si="22"/>
        <v>0</v>
      </c>
      <c r="CQ29" s="41"/>
      <c r="CR29" s="41"/>
      <c r="CS29" s="41"/>
      <c r="CT29" s="41"/>
      <c r="CU29" s="41"/>
      <c r="CV29" s="38">
        <f t="shared" si="23"/>
        <v>0</v>
      </c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38">
        <f t="shared" si="24"/>
        <v>0</v>
      </c>
      <c r="DI29" s="41"/>
      <c r="DJ29" s="41"/>
      <c r="DK29" s="41"/>
      <c r="DL29" s="41"/>
      <c r="DM29" s="41"/>
      <c r="DN29" s="41"/>
      <c r="DO29" s="41"/>
      <c r="DP29" s="38">
        <f t="shared" si="25"/>
        <v>0</v>
      </c>
      <c r="DQ29" s="41"/>
      <c r="DR29" s="41"/>
      <c r="DS29" s="41"/>
      <c r="DT29" s="41"/>
      <c r="DU29" s="41"/>
      <c r="DV29" s="41"/>
      <c r="DW29" s="38">
        <f t="shared" si="26"/>
        <v>0</v>
      </c>
      <c r="DX29" s="41"/>
      <c r="DY29" s="41"/>
      <c r="DZ29" s="41"/>
      <c r="EA29" s="38">
        <f t="shared" si="27"/>
        <v>0</v>
      </c>
      <c r="EB29" s="41"/>
      <c r="EC29" s="41"/>
      <c r="ED29" s="41"/>
      <c r="EE29" s="41"/>
      <c r="EF29" s="41"/>
      <c r="EG29" s="41"/>
      <c r="EH29" s="41"/>
      <c r="EI29" s="41"/>
      <c r="EJ29" s="41"/>
      <c r="EK29" s="38">
        <f>收入决算镇汇总!B29-B29</f>
        <v>0</v>
      </c>
      <c r="EL29" s="39">
        <f>收入决算镇汇总!C29-C29</f>
        <v>0</v>
      </c>
    </row>
    <row r="30" ht="24" customHeight="1" spans="1:142">
      <c r="A30" s="31"/>
      <c r="B30" s="38">
        <f t="shared" si="8"/>
        <v>0</v>
      </c>
      <c r="C30" s="38">
        <f t="shared" si="9"/>
        <v>0</v>
      </c>
      <c r="D30" s="38">
        <f t="shared" si="10"/>
        <v>0</v>
      </c>
      <c r="E30" s="41"/>
      <c r="F30" s="41"/>
      <c r="G30" s="38">
        <f t="shared" si="11"/>
        <v>0</v>
      </c>
      <c r="H30" s="41"/>
      <c r="I30" s="41"/>
      <c r="J30" s="41"/>
      <c r="K30" s="41"/>
      <c r="L30" s="41"/>
      <c r="M30" s="38">
        <f t="shared" si="12"/>
        <v>0</v>
      </c>
      <c r="N30" s="41"/>
      <c r="O30" s="41"/>
      <c r="P30" s="41"/>
      <c r="Q30" s="41"/>
      <c r="R30" s="41"/>
      <c r="S30" s="38">
        <f t="shared" si="13"/>
        <v>0</v>
      </c>
      <c r="T30" s="41"/>
      <c r="U30" s="41"/>
      <c r="V30" s="41"/>
      <c r="W30" s="41"/>
      <c r="X30" s="41"/>
      <c r="Y30" s="38">
        <f t="shared" si="14"/>
        <v>0</v>
      </c>
      <c r="Z30" s="38">
        <f t="shared" si="15"/>
        <v>0</v>
      </c>
      <c r="AA30" s="41"/>
      <c r="AB30" s="41"/>
      <c r="AC30" s="41"/>
      <c r="AD30" s="41"/>
      <c r="AE30" s="41"/>
      <c r="AF30" s="41"/>
      <c r="AG30" s="41"/>
      <c r="AH30" s="38">
        <f t="shared" si="16"/>
        <v>0</v>
      </c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38">
        <f t="shared" si="28"/>
        <v>0</v>
      </c>
      <c r="AW30" s="38">
        <f t="shared" si="17"/>
        <v>0</v>
      </c>
      <c r="AX30" s="41"/>
      <c r="AY30" s="41"/>
      <c r="AZ30" s="41"/>
      <c r="BA30" s="41"/>
      <c r="BB30" s="41"/>
      <c r="BC30" s="41"/>
      <c r="BD30" s="41"/>
      <c r="BE30" s="41"/>
      <c r="BF30" s="38">
        <f t="shared" si="18"/>
        <v>0</v>
      </c>
      <c r="BG30" s="41"/>
      <c r="BH30" s="41"/>
      <c r="BI30" s="41"/>
      <c r="BJ30" s="41"/>
      <c r="BK30" s="41"/>
      <c r="BL30" s="38">
        <f t="shared" si="19"/>
        <v>0</v>
      </c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38">
        <f t="shared" si="20"/>
        <v>0</v>
      </c>
      <c r="BY30" s="41"/>
      <c r="BZ30" s="41"/>
      <c r="CA30" s="41"/>
      <c r="CB30" s="41"/>
      <c r="CC30" s="41"/>
      <c r="CD30" s="38">
        <f t="shared" si="21"/>
        <v>0</v>
      </c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38">
        <f t="shared" si="22"/>
        <v>0</v>
      </c>
      <c r="CQ30" s="41"/>
      <c r="CR30" s="41"/>
      <c r="CS30" s="41"/>
      <c r="CT30" s="41"/>
      <c r="CU30" s="41"/>
      <c r="CV30" s="38">
        <f t="shared" si="23"/>
        <v>0</v>
      </c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38">
        <f t="shared" si="24"/>
        <v>0</v>
      </c>
      <c r="DI30" s="41"/>
      <c r="DJ30" s="41"/>
      <c r="DK30" s="41"/>
      <c r="DL30" s="41"/>
      <c r="DM30" s="41"/>
      <c r="DN30" s="41"/>
      <c r="DO30" s="41"/>
      <c r="DP30" s="38">
        <f t="shared" si="25"/>
        <v>0</v>
      </c>
      <c r="DQ30" s="41"/>
      <c r="DR30" s="41"/>
      <c r="DS30" s="41"/>
      <c r="DT30" s="41"/>
      <c r="DU30" s="41"/>
      <c r="DV30" s="41"/>
      <c r="DW30" s="38">
        <f t="shared" si="26"/>
        <v>0</v>
      </c>
      <c r="DX30" s="41"/>
      <c r="DY30" s="41"/>
      <c r="DZ30" s="41"/>
      <c r="EA30" s="38">
        <f t="shared" si="27"/>
        <v>0</v>
      </c>
      <c r="EB30" s="41"/>
      <c r="EC30" s="41"/>
      <c r="ED30" s="41"/>
      <c r="EE30" s="41"/>
      <c r="EF30" s="41"/>
      <c r="EG30" s="41"/>
      <c r="EH30" s="41"/>
      <c r="EI30" s="41"/>
      <c r="EJ30" s="41"/>
      <c r="EK30" s="38">
        <f>收入决算镇汇总!B30-B30</f>
        <v>0</v>
      </c>
      <c r="EL30" s="39">
        <f>收入决算镇汇总!C30-C30</f>
        <v>0</v>
      </c>
    </row>
    <row r="31" ht="24" customHeight="1" spans="1:142">
      <c r="A31" s="31" t="s">
        <v>297</v>
      </c>
      <c r="B31" s="38">
        <f>SUM(B32:B49)</f>
        <v>20760.42</v>
      </c>
      <c r="C31" s="38">
        <f t="shared" ref="C31:AH31" si="29">SUM(C32:C49)</f>
        <v>8020.41</v>
      </c>
      <c r="D31" s="38">
        <f t="shared" si="29"/>
        <v>3780.63</v>
      </c>
      <c r="E31" s="38">
        <f t="shared" si="29"/>
        <v>0</v>
      </c>
      <c r="F31" s="38">
        <f t="shared" si="29"/>
        <v>0</v>
      </c>
      <c r="G31" s="38">
        <f t="shared" si="29"/>
        <v>3397.39</v>
      </c>
      <c r="H31" s="38">
        <f t="shared" si="29"/>
        <v>639.71</v>
      </c>
      <c r="I31" s="38">
        <f t="shared" si="29"/>
        <v>220.95</v>
      </c>
      <c r="J31" s="38">
        <f t="shared" si="29"/>
        <v>0</v>
      </c>
      <c r="K31" s="38">
        <f t="shared" si="29"/>
        <v>1213.93</v>
      </c>
      <c r="L31" s="38">
        <f t="shared" si="29"/>
        <v>1322.8</v>
      </c>
      <c r="M31" s="38">
        <f t="shared" si="29"/>
        <v>35.31</v>
      </c>
      <c r="N31" s="38">
        <f t="shared" si="29"/>
        <v>0</v>
      </c>
      <c r="O31" s="38">
        <f t="shared" si="29"/>
        <v>0</v>
      </c>
      <c r="P31" s="38">
        <f t="shared" si="29"/>
        <v>0</v>
      </c>
      <c r="Q31" s="38">
        <f t="shared" si="29"/>
        <v>35.31</v>
      </c>
      <c r="R31" s="38">
        <f t="shared" si="29"/>
        <v>347.93</v>
      </c>
      <c r="S31" s="38">
        <f t="shared" si="29"/>
        <v>1070.32</v>
      </c>
      <c r="T31" s="38">
        <f t="shared" si="29"/>
        <v>0</v>
      </c>
      <c r="U31" s="38">
        <f t="shared" si="29"/>
        <v>720.65</v>
      </c>
      <c r="V31" s="38">
        <f t="shared" si="29"/>
        <v>220.33</v>
      </c>
      <c r="W31" s="38">
        <f t="shared" si="29"/>
        <v>82.92</v>
      </c>
      <c r="X31" s="38">
        <f t="shared" si="29"/>
        <v>46.42</v>
      </c>
      <c r="Y31" s="38">
        <f t="shared" si="29"/>
        <v>237.64</v>
      </c>
      <c r="Z31" s="38">
        <f t="shared" si="29"/>
        <v>64.08</v>
      </c>
      <c r="AA31" s="38">
        <f t="shared" si="29"/>
        <v>0</v>
      </c>
      <c r="AB31" s="38">
        <f t="shared" si="29"/>
        <v>6.87</v>
      </c>
      <c r="AC31" s="38">
        <f t="shared" si="29"/>
        <v>16.56</v>
      </c>
      <c r="AD31" s="38">
        <f t="shared" si="29"/>
        <v>0</v>
      </c>
      <c r="AE31" s="38">
        <f t="shared" si="29"/>
        <v>7.68</v>
      </c>
      <c r="AF31" s="38">
        <f t="shared" si="29"/>
        <v>0</v>
      </c>
      <c r="AG31" s="38">
        <f t="shared" si="29"/>
        <v>32.97</v>
      </c>
      <c r="AH31" s="38">
        <f t="shared" si="29"/>
        <v>2.85</v>
      </c>
      <c r="AI31" s="38">
        <f t="shared" ref="AI31:BN31" si="30">SUM(AI32:AI49)</f>
        <v>0</v>
      </c>
      <c r="AJ31" s="38">
        <f t="shared" si="30"/>
        <v>2.61</v>
      </c>
      <c r="AK31" s="38">
        <f t="shared" si="30"/>
        <v>0</v>
      </c>
      <c r="AL31" s="38">
        <f t="shared" si="30"/>
        <v>0.24</v>
      </c>
      <c r="AM31" s="38">
        <f t="shared" si="30"/>
        <v>0</v>
      </c>
      <c r="AN31" s="38">
        <f t="shared" si="30"/>
        <v>0</v>
      </c>
      <c r="AO31" s="38">
        <f t="shared" si="30"/>
        <v>0</v>
      </c>
      <c r="AP31" s="38">
        <f t="shared" si="30"/>
        <v>0</v>
      </c>
      <c r="AQ31" s="38">
        <f t="shared" si="30"/>
        <v>0</v>
      </c>
      <c r="AR31" s="38">
        <f t="shared" si="30"/>
        <v>1.9</v>
      </c>
      <c r="AS31" s="38">
        <f t="shared" si="30"/>
        <v>0.65</v>
      </c>
      <c r="AT31" s="38">
        <f t="shared" si="30"/>
        <v>48.58</v>
      </c>
      <c r="AU31" s="38">
        <f t="shared" si="30"/>
        <v>119.58</v>
      </c>
      <c r="AV31" s="38">
        <f t="shared" si="30"/>
        <v>2294.72</v>
      </c>
      <c r="AW31" s="38">
        <f t="shared" si="30"/>
        <v>8.26</v>
      </c>
      <c r="AX31" s="38">
        <f t="shared" si="30"/>
        <v>0</v>
      </c>
      <c r="AY31" s="38">
        <f t="shared" si="30"/>
        <v>0</v>
      </c>
      <c r="AZ31" s="38">
        <f t="shared" si="30"/>
        <v>0</v>
      </c>
      <c r="BA31" s="38">
        <f t="shared" si="30"/>
        <v>0</v>
      </c>
      <c r="BB31" s="38">
        <f t="shared" si="30"/>
        <v>0</v>
      </c>
      <c r="BC31" s="38">
        <f t="shared" si="30"/>
        <v>0</v>
      </c>
      <c r="BD31" s="38">
        <f t="shared" si="30"/>
        <v>0</v>
      </c>
      <c r="BE31" s="38">
        <f t="shared" si="30"/>
        <v>0</v>
      </c>
      <c r="BF31" s="38">
        <f t="shared" si="30"/>
        <v>0</v>
      </c>
      <c r="BG31" s="38">
        <f t="shared" si="30"/>
        <v>0</v>
      </c>
      <c r="BH31" s="38">
        <f t="shared" si="30"/>
        <v>0</v>
      </c>
      <c r="BI31" s="38">
        <f t="shared" si="30"/>
        <v>0</v>
      </c>
      <c r="BJ31" s="38">
        <f t="shared" si="30"/>
        <v>0</v>
      </c>
      <c r="BK31" s="38">
        <f t="shared" si="30"/>
        <v>0</v>
      </c>
      <c r="BL31" s="38">
        <f t="shared" si="30"/>
        <v>8.26</v>
      </c>
      <c r="BM31" s="38">
        <f t="shared" si="30"/>
        <v>0</v>
      </c>
      <c r="BN31" s="38">
        <f t="shared" si="30"/>
        <v>0</v>
      </c>
      <c r="BO31" s="38">
        <f t="shared" ref="BO31:CT31" si="31">SUM(BO32:BO49)</f>
        <v>0</v>
      </c>
      <c r="BP31" s="38">
        <f t="shared" si="31"/>
        <v>0.34</v>
      </c>
      <c r="BQ31" s="38">
        <f t="shared" si="31"/>
        <v>0</v>
      </c>
      <c r="BR31" s="38">
        <f t="shared" si="31"/>
        <v>7.92</v>
      </c>
      <c r="BS31" s="38">
        <f t="shared" si="31"/>
        <v>0</v>
      </c>
      <c r="BT31" s="38">
        <f t="shared" si="31"/>
        <v>0</v>
      </c>
      <c r="BU31" s="38">
        <f t="shared" si="31"/>
        <v>0</v>
      </c>
      <c r="BV31" s="38">
        <f t="shared" si="31"/>
        <v>0</v>
      </c>
      <c r="BW31" s="38">
        <f t="shared" si="31"/>
        <v>0</v>
      </c>
      <c r="BX31" s="38">
        <f t="shared" si="31"/>
        <v>2278.8</v>
      </c>
      <c r="BY31" s="38">
        <f t="shared" si="31"/>
        <v>0</v>
      </c>
      <c r="BZ31" s="38">
        <f t="shared" si="31"/>
        <v>139.28</v>
      </c>
      <c r="CA31" s="38">
        <f t="shared" si="31"/>
        <v>1657.67</v>
      </c>
      <c r="CB31" s="38">
        <f t="shared" si="31"/>
        <v>0</v>
      </c>
      <c r="CC31" s="38">
        <f t="shared" si="31"/>
        <v>18.59</v>
      </c>
      <c r="CD31" s="38">
        <f t="shared" si="31"/>
        <v>445.12</v>
      </c>
      <c r="CE31" s="38">
        <f t="shared" si="31"/>
        <v>31.52</v>
      </c>
      <c r="CF31" s="38">
        <f t="shared" si="31"/>
        <v>410.12</v>
      </c>
      <c r="CG31" s="38">
        <f t="shared" si="31"/>
        <v>3.48</v>
      </c>
      <c r="CH31" s="38">
        <f t="shared" si="31"/>
        <v>3.2</v>
      </c>
      <c r="CI31" s="38">
        <f t="shared" si="31"/>
        <v>0</v>
      </c>
      <c r="CJ31" s="38">
        <f t="shared" si="31"/>
        <v>4.84</v>
      </c>
      <c r="CK31" s="38">
        <f t="shared" si="31"/>
        <v>0.11</v>
      </c>
      <c r="CL31" s="38">
        <f t="shared" si="31"/>
        <v>9.99</v>
      </c>
      <c r="CM31" s="38">
        <f t="shared" si="31"/>
        <v>0</v>
      </c>
      <c r="CN31" s="38">
        <f t="shared" si="31"/>
        <v>7.66</v>
      </c>
      <c r="CO31" s="38">
        <f t="shared" si="31"/>
        <v>0</v>
      </c>
      <c r="CP31" s="38">
        <f t="shared" si="31"/>
        <v>637.1</v>
      </c>
      <c r="CQ31" s="38">
        <f t="shared" si="31"/>
        <v>0</v>
      </c>
      <c r="CR31" s="38">
        <f t="shared" si="31"/>
        <v>0</v>
      </c>
      <c r="CS31" s="38">
        <f t="shared" si="31"/>
        <v>0</v>
      </c>
      <c r="CT31" s="38">
        <f t="shared" si="31"/>
        <v>0</v>
      </c>
      <c r="CU31" s="38">
        <f t="shared" ref="CU31:EJ31" si="32">SUM(CU32:CU49)</f>
        <v>0</v>
      </c>
      <c r="CV31" s="38">
        <f t="shared" si="32"/>
        <v>8.45</v>
      </c>
      <c r="CW31" s="38">
        <f t="shared" si="32"/>
        <v>0</v>
      </c>
      <c r="CX31" s="38">
        <f t="shared" si="32"/>
        <v>0</v>
      </c>
      <c r="CY31" s="38">
        <f t="shared" si="32"/>
        <v>0</v>
      </c>
      <c r="CZ31" s="38">
        <f t="shared" si="32"/>
        <v>0</v>
      </c>
      <c r="DA31" s="38">
        <f t="shared" si="32"/>
        <v>0</v>
      </c>
      <c r="DB31" s="38">
        <f t="shared" si="32"/>
        <v>0</v>
      </c>
      <c r="DC31" s="38">
        <f t="shared" si="32"/>
        <v>0</v>
      </c>
      <c r="DD31" s="38">
        <f t="shared" si="32"/>
        <v>8.45</v>
      </c>
      <c r="DE31" s="38">
        <f t="shared" si="32"/>
        <v>6.04</v>
      </c>
      <c r="DF31" s="38">
        <f t="shared" si="32"/>
        <v>0</v>
      </c>
      <c r="DG31" s="38">
        <f t="shared" si="32"/>
        <v>622.61</v>
      </c>
      <c r="DH31" s="38">
        <f t="shared" si="32"/>
        <v>12740.01</v>
      </c>
      <c r="DI31" s="38">
        <f t="shared" si="32"/>
        <v>0</v>
      </c>
      <c r="DJ31" s="38">
        <f t="shared" si="32"/>
        <v>12740.01</v>
      </c>
      <c r="DK31" s="38">
        <f t="shared" si="32"/>
        <v>0</v>
      </c>
      <c r="DL31" s="38">
        <f t="shared" si="32"/>
        <v>0</v>
      </c>
      <c r="DM31" s="38">
        <f t="shared" si="32"/>
        <v>0</v>
      </c>
      <c r="DN31" s="38">
        <f t="shared" si="32"/>
        <v>0</v>
      </c>
      <c r="DO31" s="38">
        <f t="shared" si="32"/>
        <v>0</v>
      </c>
      <c r="DP31" s="38">
        <f t="shared" si="32"/>
        <v>0</v>
      </c>
      <c r="DQ31" s="38">
        <f t="shared" si="32"/>
        <v>0</v>
      </c>
      <c r="DR31" s="38">
        <f t="shared" si="32"/>
        <v>0</v>
      </c>
      <c r="DS31" s="38">
        <f t="shared" si="32"/>
        <v>0</v>
      </c>
      <c r="DT31" s="38">
        <f t="shared" si="32"/>
        <v>0</v>
      </c>
      <c r="DU31" s="38">
        <f t="shared" si="32"/>
        <v>0</v>
      </c>
      <c r="DV31" s="38">
        <f t="shared" si="32"/>
        <v>0</v>
      </c>
      <c r="DW31" s="38">
        <f t="shared" si="32"/>
        <v>0</v>
      </c>
      <c r="DX31" s="38">
        <f t="shared" si="32"/>
        <v>0</v>
      </c>
      <c r="DY31" s="38">
        <f t="shared" si="32"/>
        <v>0</v>
      </c>
      <c r="DZ31" s="38">
        <f t="shared" si="32"/>
        <v>0</v>
      </c>
      <c r="EA31" s="38">
        <f t="shared" si="32"/>
        <v>0</v>
      </c>
      <c r="EB31" s="38">
        <f t="shared" si="32"/>
        <v>0</v>
      </c>
      <c r="EC31" s="38">
        <f t="shared" si="32"/>
        <v>0</v>
      </c>
      <c r="ED31" s="38">
        <f t="shared" si="32"/>
        <v>0</v>
      </c>
      <c r="EE31" s="38">
        <f t="shared" si="32"/>
        <v>0</v>
      </c>
      <c r="EF31" s="38">
        <f t="shared" si="32"/>
        <v>0</v>
      </c>
      <c r="EG31" s="38">
        <f t="shared" si="32"/>
        <v>0</v>
      </c>
      <c r="EH31" s="38">
        <f t="shared" si="32"/>
        <v>0</v>
      </c>
      <c r="EI31" s="38">
        <f t="shared" si="32"/>
        <v>0</v>
      </c>
      <c r="EJ31" s="38">
        <f t="shared" si="32"/>
        <v>0</v>
      </c>
      <c r="EK31" s="38">
        <f>收入决算镇汇总!B31-B31</f>
        <v>-4643.07</v>
      </c>
      <c r="EL31" s="39">
        <f>收入决算镇汇总!C31-C31</f>
        <v>8096.94</v>
      </c>
    </row>
    <row r="32" ht="24" hidden="1" customHeight="1" spans="1:142">
      <c r="A32" s="40" t="s">
        <v>298</v>
      </c>
      <c r="B32" s="38">
        <f t="shared" si="8"/>
        <v>1888.51</v>
      </c>
      <c r="C32" s="38">
        <f t="shared" si="9"/>
        <v>1388.51</v>
      </c>
      <c r="D32" s="38">
        <f t="shared" si="10"/>
        <v>917.46</v>
      </c>
      <c r="E32" s="41"/>
      <c r="F32" s="41"/>
      <c r="G32" s="38">
        <f t="shared" si="11"/>
        <v>917.46</v>
      </c>
      <c r="H32" s="42">
        <v>374.06</v>
      </c>
      <c r="I32" s="42">
        <v>95.43</v>
      </c>
      <c r="J32" s="42"/>
      <c r="K32" s="42">
        <v>170.78</v>
      </c>
      <c r="L32" s="42">
        <v>277.19</v>
      </c>
      <c r="M32" s="38">
        <f t="shared" si="12"/>
        <v>0</v>
      </c>
      <c r="N32" s="41"/>
      <c r="O32" s="41"/>
      <c r="P32" s="41"/>
      <c r="Q32" s="41"/>
      <c r="R32" s="41"/>
      <c r="S32" s="38">
        <f t="shared" si="13"/>
        <v>222.99</v>
      </c>
      <c r="T32" s="41"/>
      <c r="U32" s="42">
        <v>170.4</v>
      </c>
      <c r="V32" s="42">
        <v>44.71</v>
      </c>
      <c r="W32" s="42"/>
      <c r="X32" s="42">
        <v>7.88</v>
      </c>
      <c r="Y32" s="38">
        <f t="shared" si="14"/>
        <v>18.69</v>
      </c>
      <c r="Z32" s="38">
        <f t="shared" si="15"/>
        <v>0</v>
      </c>
      <c r="AA32" s="41"/>
      <c r="AB32" s="41"/>
      <c r="AC32" s="41"/>
      <c r="AD32" s="41"/>
      <c r="AE32" s="41"/>
      <c r="AF32" s="41"/>
      <c r="AG32" s="41"/>
      <c r="AH32" s="38">
        <f t="shared" si="16"/>
        <v>0.04</v>
      </c>
      <c r="AI32" s="41"/>
      <c r="AJ32" s="42">
        <v>0.04</v>
      </c>
      <c r="AK32" s="42"/>
      <c r="AL32" s="42"/>
      <c r="AM32" s="42"/>
      <c r="AN32" s="42"/>
      <c r="AO32" s="42"/>
      <c r="AP32" s="42"/>
      <c r="AQ32" s="42"/>
      <c r="AR32" s="42"/>
      <c r="AS32" s="42">
        <v>0.02</v>
      </c>
      <c r="AT32" s="42">
        <v>18.63</v>
      </c>
      <c r="AU32" s="41"/>
      <c r="AV32" s="38">
        <f t="shared" si="28"/>
        <v>0</v>
      </c>
      <c r="AW32" s="38">
        <f t="shared" si="17"/>
        <v>0</v>
      </c>
      <c r="AX32" s="41"/>
      <c r="AY32" s="41"/>
      <c r="AZ32" s="41"/>
      <c r="BA32" s="41"/>
      <c r="BB32" s="41"/>
      <c r="BC32" s="41"/>
      <c r="BD32" s="41"/>
      <c r="BE32" s="41"/>
      <c r="BF32" s="38">
        <f t="shared" si="18"/>
        <v>0</v>
      </c>
      <c r="BG32" s="41"/>
      <c r="BH32" s="41"/>
      <c r="BI32" s="41"/>
      <c r="BJ32" s="41"/>
      <c r="BK32" s="41"/>
      <c r="BL32" s="38">
        <f t="shared" si="19"/>
        <v>0</v>
      </c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38">
        <f t="shared" si="20"/>
        <v>0</v>
      </c>
      <c r="BY32" s="41"/>
      <c r="BZ32" s="41"/>
      <c r="CA32" s="41"/>
      <c r="CB32" s="41"/>
      <c r="CC32" s="41"/>
      <c r="CD32" s="38">
        <f t="shared" si="21"/>
        <v>0</v>
      </c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38">
        <f t="shared" si="22"/>
        <v>229.37</v>
      </c>
      <c r="CQ32" s="41"/>
      <c r="CR32" s="41"/>
      <c r="CS32" s="41"/>
      <c r="CT32" s="41"/>
      <c r="CU32" s="41"/>
      <c r="CV32" s="38">
        <f t="shared" si="23"/>
        <v>0</v>
      </c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>
        <f>36.81+192.56</f>
        <v>229.37</v>
      </c>
      <c r="DH32" s="38">
        <f t="shared" si="24"/>
        <v>500</v>
      </c>
      <c r="DI32" s="41"/>
      <c r="DJ32" s="41">
        <v>500</v>
      </c>
      <c r="DK32" s="41"/>
      <c r="DL32" s="41"/>
      <c r="DM32" s="41"/>
      <c r="DN32" s="41"/>
      <c r="DO32" s="41"/>
      <c r="DP32" s="38">
        <f t="shared" si="25"/>
        <v>0</v>
      </c>
      <c r="DQ32" s="41"/>
      <c r="DR32" s="41"/>
      <c r="DS32" s="41"/>
      <c r="DT32" s="41"/>
      <c r="DU32" s="41"/>
      <c r="DV32" s="41"/>
      <c r="DW32" s="38">
        <f t="shared" si="26"/>
        <v>0</v>
      </c>
      <c r="DX32" s="41"/>
      <c r="DY32" s="41"/>
      <c r="DZ32" s="41"/>
      <c r="EA32" s="38">
        <f t="shared" si="27"/>
        <v>0</v>
      </c>
      <c r="EB32" s="41"/>
      <c r="EC32" s="41"/>
      <c r="ED32" s="41"/>
      <c r="EE32" s="41"/>
      <c r="EF32" s="41"/>
      <c r="EG32" s="41"/>
      <c r="EH32" s="41"/>
      <c r="EI32" s="41"/>
      <c r="EJ32" s="41"/>
      <c r="EK32" s="38">
        <f>收入决算镇汇总!B32-B32</f>
        <v>181.8</v>
      </c>
      <c r="EL32" s="39">
        <f>收入决算镇汇总!C32-C32</f>
        <v>681.8</v>
      </c>
    </row>
    <row r="33" ht="24" hidden="1" customHeight="1" spans="1:142">
      <c r="A33" s="40" t="s">
        <v>299</v>
      </c>
      <c r="B33" s="38">
        <f t="shared" si="8"/>
        <v>2920.7</v>
      </c>
      <c r="C33" s="38">
        <f t="shared" si="9"/>
        <v>615.59</v>
      </c>
      <c r="D33" s="38">
        <f t="shared" si="10"/>
        <v>214.84</v>
      </c>
      <c r="E33" s="41"/>
      <c r="F33" s="41"/>
      <c r="G33" s="38">
        <f t="shared" si="11"/>
        <v>214.84</v>
      </c>
      <c r="H33" s="42">
        <v>72.55</v>
      </c>
      <c r="I33" s="42"/>
      <c r="J33" s="42"/>
      <c r="K33" s="42">
        <v>73.05</v>
      </c>
      <c r="L33" s="42">
        <v>69.24</v>
      </c>
      <c r="M33" s="38">
        <f t="shared" si="12"/>
        <v>0</v>
      </c>
      <c r="N33" s="41"/>
      <c r="O33" s="41"/>
      <c r="P33" s="41"/>
      <c r="Q33" s="41"/>
      <c r="R33" s="41"/>
      <c r="S33" s="38">
        <f t="shared" si="13"/>
        <v>0</v>
      </c>
      <c r="T33" s="41"/>
      <c r="U33" s="42"/>
      <c r="V33" s="42"/>
      <c r="W33" s="42"/>
      <c r="X33" s="42"/>
      <c r="Y33" s="38">
        <f t="shared" si="14"/>
        <v>18.98</v>
      </c>
      <c r="Z33" s="38">
        <f t="shared" si="15"/>
        <v>16.18</v>
      </c>
      <c r="AA33" s="41"/>
      <c r="AB33" s="41"/>
      <c r="AC33" s="41"/>
      <c r="AD33" s="41"/>
      <c r="AE33" s="41"/>
      <c r="AF33" s="41"/>
      <c r="AG33" s="41">
        <v>16.18</v>
      </c>
      <c r="AH33" s="38">
        <f t="shared" si="16"/>
        <v>0.03</v>
      </c>
      <c r="AI33" s="41"/>
      <c r="AJ33" s="42"/>
      <c r="AK33" s="42"/>
      <c r="AL33" s="42">
        <v>0.03</v>
      </c>
      <c r="AM33" s="42"/>
      <c r="AN33" s="42"/>
      <c r="AO33" s="42"/>
      <c r="AP33" s="42"/>
      <c r="AQ33" s="42"/>
      <c r="AR33" s="42"/>
      <c r="AS33" s="42">
        <v>0.21</v>
      </c>
      <c r="AT33" s="42">
        <v>2.35</v>
      </c>
      <c r="AU33" s="41">
        <v>0.21</v>
      </c>
      <c r="AV33" s="38">
        <f t="shared" si="28"/>
        <v>309.27</v>
      </c>
      <c r="AW33" s="38">
        <f t="shared" si="17"/>
        <v>0</v>
      </c>
      <c r="AX33" s="41"/>
      <c r="AY33" s="41"/>
      <c r="AZ33" s="41"/>
      <c r="BA33" s="41"/>
      <c r="BB33" s="41"/>
      <c r="BC33" s="41"/>
      <c r="BD33" s="41"/>
      <c r="BE33" s="41"/>
      <c r="BF33" s="38">
        <f t="shared" si="18"/>
        <v>0</v>
      </c>
      <c r="BG33" s="41"/>
      <c r="BH33" s="41"/>
      <c r="BI33" s="41"/>
      <c r="BJ33" s="41"/>
      <c r="BK33" s="41"/>
      <c r="BL33" s="38">
        <f t="shared" si="19"/>
        <v>0</v>
      </c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38">
        <f t="shared" si="20"/>
        <v>309.27</v>
      </c>
      <c r="BY33" s="41"/>
      <c r="BZ33" s="41">
        <v>1</v>
      </c>
      <c r="CA33" s="41">
        <v>189.71</v>
      </c>
      <c r="CB33" s="41"/>
      <c r="CC33" s="41">
        <v>4.27</v>
      </c>
      <c r="CD33" s="38">
        <f t="shared" si="21"/>
        <v>104.53</v>
      </c>
      <c r="CE33" s="41">
        <v>1</v>
      </c>
      <c r="CF33" s="41">
        <v>103.53</v>
      </c>
      <c r="CG33" s="41"/>
      <c r="CH33" s="41"/>
      <c r="CI33" s="41"/>
      <c r="CJ33" s="41">
        <v>2.27</v>
      </c>
      <c r="CK33" s="41"/>
      <c r="CL33" s="41">
        <v>7.49</v>
      </c>
      <c r="CM33" s="41"/>
      <c r="CN33" s="41"/>
      <c r="CO33" s="41"/>
      <c r="CP33" s="38">
        <f t="shared" si="22"/>
        <v>72.5</v>
      </c>
      <c r="CQ33" s="41"/>
      <c r="CR33" s="41"/>
      <c r="CS33" s="41"/>
      <c r="CT33" s="41"/>
      <c r="CU33" s="41"/>
      <c r="CV33" s="38">
        <f t="shared" si="23"/>
        <v>0</v>
      </c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>
        <f>7.8+64.7</f>
        <v>72.5</v>
      </c>
      <c r="DH33" s="38">
        <f t="shared" si="24"/>
        <v>2305.11</v>
      </c>
      <c r="DI33" s="41"/>
      <c r="DJ33" s="41">
        <v>2305.11</v>
      </c>
      <c r="DK33" s="41"/>
      <c r="DL33" s="41"/>
      <c r="DM33" s="41"/>
      <c r="DN33" s="41"/>
      <c r="DO33" s="41"/>
      <c r="DP33" s="38">
        <f t="shared" si="25"/>
        <v>0</v>
      </c>
      <c r="DQ33" s="41"/>
      <c r="DR33" s="41"/>
      <c r="DS33" s="41"/>
      <c r="DT33" s="41"/>
      <c r="DU33" s="41"/>
      <c r="DV33" s="41"/>
      <c r="DW33" s="38">
        <f t="shared" si="26"/>
        <v>0</v>
      </c>
      <c r="DX33" s="41"/>
      <c r="DY33" s="41"/>
      <c r="DZ33" s="41"/>
      <c r="EA33" s="38">
        <f t="shared" si="27"/>
        <v>0</v>
      </c>
      <c r="EB33" s="41"/>
      <c r="EC33" s="41"/>
      <c r="ED33" s="41"/>
      <c r="EE33" s="41"/>
      <c r="EF33" s="41"/>
      <c r="EG33" s="41"/>
      <c r="EH33" s="41"/>
      <c r="EI33" s="41"/>
      <c r="EJ33" s="41"/>
      <c r="EK33" s="38">
        <f>收入决算镇汇总!B33-B33</f>
        <v>-1014.7</v>
      </c>
      <c r="EL33" s="39">
        <f>收入决算镇汇总!C33-C33</f>
        <v>1290.41</v>
      </c>
    </row>
    <row r="34" ht="24" hidden="1" customHeight="1" spans="1:142">
      <c r="A34" s="40" t="s">
        <v>300</v>
      </c>
      <c r="B34" s="38">
        <f t="shared" si="8"/>
        <v>473.02</v>
      </c>
      <c r="C34" s="38">
        <f t="shared" si="9"/>
        <v>473.02</v>
      </c>
      <c r="D34" s="38">
        <f t="shared" si="10"/>
        <v>274.07</v>
      </c>
      <c r="E34" s="41"/>
      <c r="F34" s="41"/>
      <c r="G34" s="38">
        <f t="shared" si="11"/>
        <v>274.07</v>
      </c>
      <c r="H34" s="42">
        <v>2.83</v>
      </c>
      <c r="I34" s="42">
        <v>95.19</v>
      </c>
      <c r="J34" s="42"/>
      <c r="K34" s="42"/>
      <c r="L34" s="42">
        <v>176.05</v>
      </c>
      <c r="M34" s="38">
        <f t="shared" si="12"/>
        <v>0</v>
      </c>
      <c r="N34" s="41"/>
      <c r="O34" s="41"/>
      <c r="P34" s="41"/>
      <c r="Q34" s="41"/>
      <c r="R34" s="41"/>
      <c r="S34" s="38">
        <f t="shared" si="13"/>
        <v>13.65</v>
      </c>
      <c r="T34" s="41"/>
      <c r="U34" s="42">
        <v>11.57</v>
      </c>
      <c r="V34" s="42">
        <v>1.32</v>
      </c>
      <c r="W34" s="42"/>
      <c r="X34" s="42">
        <v>0.76</v>
      </c>
      <c r="Y34" s="38">
        <f t="shared" si="14"/>
        <v>15.64</v>
      </c>
      <c r="Z34" s="38">
        <f t="shared" si="15"/>
        <v>0</v>
      </c>
      <c r="AA34" s="41"/>
      <c r="AB34" s="41"/>
      <c r="AC34" s="41"/>
      <c r="AD34" s="41"/>
      <c r="AE34" s="41"/>
      <c r="AF34" s="41"/>
      <c r="AG34" s="41"/>
      <c r="AH34" s="38">
        <f t="shared" si="16"/>
        <v>0.11</v>
      </c>
      <c r="AI34" s="41"/>
      <c r="AJ34" s="42"/>
      <c r="AK34" s="42"/>
      <c r="AL34" s="42">
        <v>0.11</v>
      </c>
      <c r="AM34" s="42"/>
      <c r="AN34" s="42"/>
      <c r="AO34" s="42"/>
      <c r="AP34" s="42"/>
      <c r="AQ34" s="42"/>
      <c r="AR34" s="42"/>
      <c r="AS34" s="42">
        <v>0.02</v>
      </c>
      <c r="AT34" s="42">
        <v>2.76</v>
      </c>
      <c r="AU34" s="41">
        <v>12.75</v>
      </c>
      <c r="AV34" s="38">
        <f t="shared" si="28"/>
        <v>169.66</v>
      </c>
      <c r="AW34" s="38">
        <f t="shared" si="17"/>
        <v>0</v>
      </c>
      <c r="AX34" s="41"/>
      <c r="AY34" s="41"/>
      <c r="AZ34" s="41"/>
      <c r="BA34" s="41"/>
      <c r="BB34" s="41"/>
      <c r="BC34" s="41"/>
      <c r="BD34" s="41"/>
      <c r="BE34" s="41"/>
      <c r="BF34" s="38">
        <f t="shared" si="18"/>
        <v>0</v>
      </c>
      <c r="BG34" s="41"/>
      <c r="BH34" s="41"/>
      <c r="BI34" s="41"/>
      <c r="BJ34" s="41"/>
      <c r="BK34" s="41"/>
      <c r="BL34" s="38">
        <f t="shared" si="19"/>
        <v>0</v>
      </c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38">
        <f t="shared" si="20"/>
        <v>169.66</v>
      </c>
      <c r="BY34" s="41"/>
      <c r="BZ34" s="41">
        <v>25.1</v>
      </c>
      <c r="CA34" s="41">
        <v>127.09</v>
      </c>
      <c r="CB34" s="41"/>
      <c r="CC34" s="41"/>
      <c r="CD34" s="38">
        <f t="shared" si="21"/>
        <v>17.47</v>
      </c>
      <c r="CE34" s="41">
        <v>2.75</v>
      </c>
      <c r="CF34" s="41">
        <v>14.63</v>
      </c>
      <c r="CG34" s="41">
        <v>0.09</v>
      </c>
      <c r="CH34" s="41"/>
      <c r="CI34" s="41"/>
      <c r="CJ34" s="41"/>
      <c r="CK34" s="41"/>
      <c r="CL34" s="41"/>
      <c r="CM34" s="41"/>
      <c r="CN34" s="41"/>
      <c r="CO34" s="41"/>
      <c r="CP34" s="38">
        <f t="shared" si="22"/>
        <v>0</v>
      </c>
      <c r="CQ34" s="41"/>
      <c r="CR34" s="41"/>
      <c r="CS34" s="41"/>
      <c r="CT34" s="41"/>
      <c r="CU34" s="41"/>
      <c r="CV34" s="38">
        <f t="shared" si="23"/>
        <v>0</v>
      </c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38">
        <f t="shared" si="24"/>
        <v>0</v>
      </c>
      <c r="DI34" s="41"/>
      <c r="DJ34" s="41"/>
      <c r="DK34" s="41"/>
      <c r="DL34" s="41"/>
      <c r="DM34" s="41"/>
      <c r="DN34" s="41"/>
      <c r="DO34" s="41"/>
      <c r="DP34" s="38">
        <f t="shared" si="25"/>
        <v>0</v>
      </c>
      <c r="DQ34" s="41"/>
      <c r="DR34" s="41"/>
      <c r="DS34" s="41"/>
      <c r="DT34" s="41"/>
      <c r="DU34" s="41"/>
      <c r="DV34" s="41"/>
      <c r="DW34" s="38">
        <f t="shared" si="26"/>
        <v>0</v>
      </c>
      <c r="DX34" s="41"/>
      <c r="DY34" s="41"/>
      <c r="DZ34" s="41"/>
      <c r="EA34" s="38">
        <f t="shared" si="27"/>
        <v>0</v>
      </c>
      <c r="EB34" s="41"/>
      <c r="EC34" s="41"/>
      <c r="ED34" s="41"/>
      <c r="EE34" s="41"/>
      <c r="EF34" s="41"/>
      <c r="EG34" s="41"/>
      <c r="EH34" s="41"/>
      <c r="EI34" s="41"/>
      <c r="EJ34" s="41"/>
      <c r="EK34" s="38">
        <f>收入决算镇汇总!B34-B34</f>
        <v>479.92</v>
      </c>
      <c r="EL34" s="39">
        <f>收入决算镇汇总!C34-C34</f>
        <v>479.92</v>
      </c>
    </row>
    <row r="35" ht="24" hidden="1" customHeight="1" spans="1:142">
      <c r="A35" s="40" t="s">
        <v>301</v>
      </c>
      <c r="B35" s="38">
        <f t="shared" si="8"/>
        <v>843.16</v>
      </c>
      <c r="C35" s="38">
        <f t="shared" si="9"/>
        <v>543.16</v>
      </c>
      <c r="D35" s="38">
        <f t="shared" si="10"/>
        <v>257.56</v>
      </c>
      <c r="E35" s="41"/>
      <c r="F35" s="41"/>
      <c r="G35" s="38">
        <f t="shared" si="11"/>
        <v>257.56</v>
      </c>
      <c r="H35" s="42"/>
      <c r="I35" s="42"/>
      <c r="J35" s="42"/>
      <c r="K35" s="42">
        <v>86.75</v>
      </c>
      <c r="L35" s="42">
        <v>170.81</v>
      </c>
      <c r="M35" s="38">
        <f t="shared" si="12"/>
        <v>0</v>
      </c>
      <c r="N35" s="41"/>
      <c r="O35" s="41"/>
      <c r="P35" s="41"/>
      <c r="Q35" s="41"/>
      <c r="R35" s="41"/>
      <c r="S35" s="38">
        <f t="shared" si="13"/>
        <v>0</v>
      </c>
      <c r="T35" s="41"/>
      <c r="U35" s="42"/>
      <c r="V35" s="42"/>
      <c r="W35" s="42"/>
      <c r="X35" s="42"/>
      <c r="Y35" s="38">
        <f t="shared" si="14"/>
        <v>9.69</v>
      </c>
      <c r="Z35" s="38">
        <f t="shared" si="15"/>
        <v>0</v>
      </c>
      <c r="AA35" s="41"/>
      <c r="AB35" s="41"/>
      <c r="AC35" s="41"/>
      <c r="AD35" s="41"/>
      <c r="AE35" s="41"/>
      <c r="AF35" s="41"/>
      <c r="AG35" s="41"/>
      <c r="AH35" s="38">
        <f t="shared" si="16"/>
        <v>0</v>
      </c>
      <c r="AI35" s="41"/>
      <c r="AJ35" s="42"/>
      <c r="AK35" s="42"/>
      <c r="AL35" s="42"/>
      <c r="AM35" s="42"/>
      <c r="AN35" s="42"/>
      <c r="AO35" s="42"/>
      <c r="AP35" s="42"/>
      <c r="AQ35" s="42"/>
      <c r="AR35" s="42">
        <v>1</v>
      </c>
      <c r="AS35" s="42">
        <v>0.02</v>
      </c>
      <c r="AT35" s="42">
        <v>8.67</v>
      </c>
      <c r="AU35" s="41"/>
      <c r="AV35" s="38">
        <f t="shared" si="28"/>
        <v>239.64</v>
      </c>
      <c r="AW35" s="38">
        <f t="shared" si="17"/>
        <v>0</v>
      </c>
      <c r="AX35" s="41"/>
      <c r="AY35" s="41"/>
      <c r="AZ35" s="41"/>
      <c r="BA35" s="41"/>
      <c r="BB35" s="41"/>
      <c r="BC35" s="41"/>
      <c r="BD35" s="41"/>
      <c r="BE35" s="41"/>
      <c r="BF35" s="38">
        <f t="shared" si="18"/>
        <v>0</v>
      </c>
      <c r="BG35" s="41"/>
      <c r="BH35" s="41"/>
      <c r="BI35" s="41"/>
      <c r="BJ35" s="41"/>
      <c r="BK35" s="41"/>
      <c r="BL35" s="38">
        <f t="shared" si="19"/>
        <v>0</v>
      </c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38">
        <f t="shared" si="20"/>
        <v>239.64</v>
      </c>
      <c r="BY35" s="41"/>
      <c r="BZ35" s="41">
        <v>29.34</v>
      </c>
      <c r="CA35" s="41">
        <v>179.12</v>
      </c>
      <c r="CB35" s="41"/>
      <c r="CC35" s="41"/>
      <c r="CD35" s="38">
        <f t="shared" si="21"/>
        <v>31.18</v>
      </c>
      <c r="CE35" s="41">
        <v>5.14</v>
      </c>
      <c r="CF35" s="41">
        <v>26.04</v>
      </c>
      <c r="CG35" s="41"/>
      <c r="CH35" s="41"/>
      <c r="CI35" s="41"/>
      <c r="CJ35" s="41"/>
      <c r="CK35" s="41"/>
      <c r="CL35" s="41"/>
      <c r="CM35" s="41"/>
      <c r="CN35" s="41"/>
      <c r="CO35" s="41"/>
      <c r="CP35" s="38">
        <f t="shared" si="22"/>
        <v>36.27</v>
      </c>
      <c r="CQ35" s="41"/>
      <c r="CR35" s="41"/>
      <c r="CS35" s="41"/>
      <c r="CT35" s="41"/>
      <c r="CU35" s="41"/>
      <c r="CV35" s="38">
        <f t="shared" si="23"/>
        <v>0</v>
      </c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>
        <v>36.27</v>
      </c>
      <c r="DH35" s="38">
        <f t="shared" si="24"/>
        <v>300</v>
      </c>
      <c r="DI35" s="41"/>
      <c r="DJ35" s="41">
        <v>300</v>
      </c>
      <c r="DK35" s="41"/>
      <c r="DL35" s="41"/>
      <c r="DM35" s="41"/>
      <c r="DN35" s="41"/>
      <c r="DO35" s="41"/>
      <c r="DP35" s="38">
        <f t="shared" si="25"/>
        <v>0</v>
      </c>
      <c r="DQ35" s="41"/>
      <c r="DR35" s="41"/>
      <c r="DS35" s="41"/>
      <c r="DT35" s="41"/>
      <c r="DU35" s="41"/>
      <c r="DV35" s="41"/>
      <c r="DW35" s="38">
        <f t="shared" si="26"/>
        <v>0</v>
      </c>
      <c r="DX35" s="41"/>
      <c r="DY35" s="41"/>
      <c r="DZ35" s="41"/>
      <c r="EA35" s="38">
        <f t="shared" si="27"/>
        <v>0</v>
      </c>
      <c r="EB35" s="41"/>
      <c r="EC35" s="41"/>
      <c r="ED35" s="41"/>
      <c r="EE35" s="41"/>
      <c r="EF35" s="41"/>
      <c r="EG35" s="41"/>
      <c r="EH35" s="41"/>
      <c r="EI35" s="41"/>
      <c r="EJ35" s="41"/>
      <c r="EK35" s="38">
        <f>收入决算镇汇总!B35-B35</f>
        <v>-70.52</v>
      </c>
      <c r="EL35" s="39">
        <f>收入决算镇汇总!C35-C35</f>
        <v>229.48</v>
      </c>
    </row>
    <row r="36" ht="24" hidden="1" customHeight="1" spans="1:142">
      <c r="A36" s="40" t="s">
        <v>302</v>
      </c>
      <c r="B36" s="38">
        <f t="shared" si="8"/>
        <v>1305.1</v>
      </c>
      <c r="C36" s="38">
        <f t="shared" si="9"/>
        <v>605.1</v>
      </c>
      <c r="D36" s="38">
        <f t="shared" si="10"/>
        <v>190.94</v>
      </c>
      <c r="E36" s="41"/>
      <c r="F36" s="41"/>
      <c r="G36" s="38">
        <f t="shared" si="11"/>
        <v>26.91</v>
      </c>
      <c r="H36" s="42">
        <v>26.91</v>
      </c>
      <c r="I36" s="42"/>
      <c r="J36" s="42"/>
      <c r="K36" s="42"/>
      <c r="L36" s="42"/>
      <c r="M36" s="38">
        <f t="shared" si="12"/>
        <v>0</v>
      </c>
      <c r="N36" s="41"/>
      <c r="O36" s="41"/>
      <c r="P36" s="41"/>
      <c r="Q36" s="41"/>
      <c r="R36" s="41">
        <v>164.03</v>
      </c>
      <c r="S36" s="38">
        <f t="shared" si="13"/>
        <v>202.92</v>
      </c>
      <c r="T36" s="41"/>
      <c r="U36" s="42">
        <v>102.38</v>
      </c>
      <c r="V36" s="42">
        <v>19.91</v>
      </c>
      <c r="W36" s="42">
        <v>71.86</v>
      </c>
      <c r="X36" s="42">
        <v>8.77</v>
      </c>
      <c r="Y36" s="38">
        <f t="shared" si="14"/>
        <v>0.35</v>
      </c>
      <c r="Z36" s="38">
        <f t="shared" si="15"/>
        <v>0</v>
      </c>
      <c r="AA36" s="41"/>
      <c r="AB36" s="41"/>
      <c r="AC36" s="41"/>
      <c r="AD36" s="41"/>
      <c r="AE36" s="41"/>
      <c r="AF36" s="41"/>
      <c r="AG36" s="41"/>
      <c r="AH36" s="38">
        <f t="shared" si="16"/>
        <v>0.13</v>
      </c>
      <c r="AI36" s="41"/>
      <c r="AJ36" s="42">
        <v>0.13</v>
      </c>
      <c r="AK36" s="42"/>
      <c r="AL36" s="42"/>
      <c r="AM36" s="42"/>
      <c r="AN36" s="42"/>
      <c r="AO36" s="42"/>
      <c r="AP36" s="42"/>
      <c r="AQ36" s="42"/>
      <c r="AR36" s="42"/>
      <c r="AS36" s="42">
        <v>0.02</v>
      </c>
      <c r="AT36" s="42"/>
      <c r="AU36" s="41">
        <v>0.2</v>
      </c>
      <c r="AV36" s="38">
        <f t="shared" si="28"/>
        <v>210.89</v>
      </c>
      <c r="AW36" s="38">
        <f t="shared" si="17"/>
        <v>0</v>
      </c>
      <c r="AX36" s="41"/>
      <c r="AY36" s="41"/>
      <c r="AZ36" s="41"/>
      <c r="BA36" s="41"/>
      <c r="BB36" s="41"/>
      <c r="BC36" s="41"/>
      <c r="BD36" s="41"/>
      <c r="BE36" s="41"/>
      <c r="BF36" s="38">
        <f t="shared" si="18"/>
        <v>0</v>
      </c>
      <c r="BG36" s="41"/>
      <c r="BH36" s="41"/>
      <c r="BI36" s="41"/>
      <c r="BJ36" s="41"/>
      <c r="BK36" s="41"/>
      <c r="BL36" s="38">
        <f t="shared" si="19"/>
        <v>0</v>
      </c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38">
        <f t="shared" si="20"/>
        <v>210.89</v>
      </c>
      <c r="BY36" s="41"/>
      <c r="BZ36" s="41">
        <v>23.29</v>
      </c>
      <c r="CA36" s="41">
        <v>165.37</v>
      </c>
      <c r="CB36" s="41"/>
      <c r="CC36" s="41"/>
      <c r="CD36" s="38">
        <f t="shared" si="21"/>
        <v>22.23</v>
      </c>
      <c r="CE36" s="41">
        <v>2.95</v>
      </c>
      <c r="CF36" s="41">
        <v>19.28</v>
      </c>
      <c r="CG36" s="41"/>
      <c r="CH36" s="41"/>
      <c r="CI36" s="41"/>
      <c r="CJ36" s="41"/>
      <c r="CK36" s="41"/>
      <c r="CL36" s="41"/>
      <c r="CM36" s="41"/>
      <c r="CN36" s="41"/>
      <c r="CO36" s="41"/>
      <c r="CP36" s="38">
        <f t="shared" si="22"/>
        <v>0</v>
      </c>
      <c r="CQ36" s="41"/>
      <c r="CR36" s="41"/>
      <c r="CS36" s="41"/>
      <c r="CT36" s="41"/>
      <c r="CU36" s="41"/>
      <c r="CV36" s="38">
        <f t="shared" si="23"/>
        <v>0</v>
      </c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38">
        <f t="shared" si="24"/>
        <v>700</v>
      </c>
      <c r="DI36" s="41"/>
      <c r="DJ36" s="42">
        <v>700</v>
      </c>
      <c r="DK36" s="41"/>
      <c r="DL36" s="41"/>
      <c r="DM36" s="41"/>
      <c r="DN36" s="41"/>
      <c r="DO36" s="41"/>
      <c r="DP36" s="38">
        <f t="shared" si="25"/>
        <v>0</v>
      </c>
      <c r="DQ36" s="41"/>
      <c r="DR36" s="41"/>
      <c r="DS36" s="41"/>
      <c r="DT36" s="41"/>
      <c r="DU36" s="41"/>
      <c r="DV36" s="41"/>
      <c r="DW36" s="38">
        <f t="shared" si="26"/>
        <v>0</v>
      </c>
      <c r="DX36" s="41"/>
      <c r="DY36" s="41"/>
      <c r="DZ36" s="41"/>
      <c r="EA36" s="38">
        <f t="shared" si="27"/>
        <v>0</v>
      </c>
      <c r="EB36" s="41"/>
      <c r="EC36" s="41"/>
      <c r="ED36" s="41"/>
      <c r="EE36" s="41"/>
      <c r="EF36" s="41"/>
      <c r="EG36" s="41"/>
      <c r="EH36" s="41"/>
      <c r="EI36" s="41"/>
      <c r="EJ36" s="41"/>
      <c r="EK36" s="38">
        <f>收入决算镇汇总!B36-B36</f>
        <v>93.5800000000002</v>
      </c>
      <c r="EL36" s="39">
        <f>收入决算镇汇总!C36-C36</f>
        <v>793.58</v>
      </c>
    </row>
    <row r="37" ht="24" hidden="1" customHeight="1" spans="1:142">
      <c r="A37" s="40" t="s">
        <v>303</v>
      </c>
      <c r="B37" s="38">
        <f t="shared" si="8"/>
        <v>1172.24</v>
      </c>
      <c r="C37" s="38">
        <f t="shared" si="9"/>
        <v>272.24</v>
      </c>
      <c r="D37" s="38">
        <f t="shared" si="10"/>
        <v>166.54</v>
      </c>
      <c r="E37" s="41"/>
      <c r="F37" s="41"/>
      <c r="G37" s="38">
        <f t="shared" si="11"/>
        <v>136.29</v>
      </c>
      <c r="H37" s="42"/>
      <c r="I37" s="42"/>
      <c r="J37" s="42"/>
      <c r="K37" s="42">
        <v>17.64</v>
      </c>
      <c r="L37" s="42">
        <v>118.65</v>
      </c>
      <c r="M37" s="38">
        <f t="shared" si="12"/>
        <v>0</v>
      </c>
      <c r="N37" s="41"/>
      <c r="O37" s="41"/>
      <c r="P37" s="41"/>
      <c r="Q37" s="41"/>
      <c r="R37" s="41">
        <v>30.25</v>
      </c>
      <c r="S37" s="38">
        <f t="shared" si="13"/>
        <v>0.84</v>
      </c>
      <c r="T37" s="41"/>
      <c r="U37" s="42">
        <v>0.49</v>
      </c>
      <c r="V37" s="42">
        <v>0.28</v>
      </c>
      <c r="W37" s="42"/>
      <c r="X37" s="42">
        <v>0.07</v>
      </c>
      <c r="Y37" s="38">
        <f t="shared" si="14"/>
        <v>6.55</v>
      </c>
      <c r="Z37" s="38">
        <f t="shared" si="15"/>
        <v>0</v>
      </c>
      <c r="AA37" s="41"/>
      <c r="AB37" s="41"/>
      <c r="AC37" s="41"/>
      <c r="AD37" s="41"/>
      <c r="AE37" s="41"/>
      <c r="AF37" s="41"/>
      <c r="AG37" s="41"/>
      <c r="AH37" s="38">
        <f t="shared" si="16"/>
        <v>0</v>
      </c>
      <c r="AI37" s="41"/>
      <c r="AJ37" s="42"/>
      <c r="AK37" s="42"/>
      <c r="AL37" s="42"/>
      <c r="AM37" s="42"/>
      <c r="AN37" s="42"/>
      <c r="AO37" s="42"/>
      <c r="AP37" s="42"/>
      <c r="AQ37" s="42"/>
      <c r="AR37" s="42"/>
      <c r="AS37" s="42">
        <v>0.02</v>
      </c>
      <c r="AT37" s="42">
        <v>0.05</v>
      </c>
      <c r="AU37" s="41">
        <v>6.48</v>
      </c>
      <c r="AV37" s="38">
        <f t="shared" si="28"/>
        <v>90.96</v>
      </c>
      <c r="AW37" s="38">
        <f t="shared" si="17"/>
        <v>0</v>
      </c>
      <c r="AX37" s="41"/>
      <c r="AY37" s="41"/>
      <c r="AZ37" s="41"/>
      <c r="BA37" s="41"/>
      <c r="BB37" s="41"/>
      <c r="BC37" s="41"/>
      <c r="BD37" s="41"/>
      <c r="BE37" s="41"/>
      <c r="BF37" s="38">
        <f t="shared" si="18"/>
        <v>0</v>
      </c>
      <c r="BG37" s="41"/>
      <c r="BH37" s="41"/>
      <c r="BI37" s="41"/>
      <c r="BJ37" s="41"/>
      <c r="BK37" s="41"/>
      <c r="BL37" s="38">
        <f t="shared" si="19"/>
        <v>0</v>
      </c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38">
        <f t="shared" si="20"/>
        <v>90.96</v>
      </c>
      <c r="BY37" s="41"/>
      <c r="BZ37" s="41">
        <v>3.63</v>
      </c>
      <c r="CA37" s="41">
        <v>74.3</v>
      </c>
      <c r="CB37" s="41"/>
      <c r="CC37" s="41">
        <v>1.12</v>
      </c>
      <c r="CD37" s="38">
        <f t="shared" si="21"/>
        <v>11.45</v>
      </c>
      <c r="CE37" s="41">
        <v>0.82</v>
      </c>
      <c r="CF37" s="41">
        <v>10.63</v>
      </c>
      <c r="CG37" s="41"/>
      <c r="CH37" s="41"/>
      <c r="CI37" s="41"/>
      <c r="CJ37" s="41">
        <v>0.46</v>
      </c>
      <c r="CK37" s="41"/>
      <c r="CL37" s="41"/>
      <c r="CM37" s="41"/>
      <c r="CN37" s="41"/>
      <c r="CO37" s="41"/>
      <c r="CP37" s="38">
        <f t="shared" si="22"/>
        <v>7.35</v>
      </c>
      <c r="CQ37" s="41"/>
      <c r="CR37" s="41"/>
      <c r="CS37" s="41"/>
      <c r="CT37" s="41"/>
      <c r="CU37" s="41"/>
      <c r="CV37" s="38">
        <f t="shared" si="23"/>
        <v>0</v>
      </c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>
        <v>7.35</v>
      </c>
      <c r="DH37" s="38">
        <f t="shared" si="24"/>
        <v>900</v>
      </c>
      <c r="DI37" s="41"/>
      <c r="DJ37" s="42">
        <v>900</v>
      </c>
      <c r="DK37" s="41"/>
      <c r="DL37" s="41"/>
      <c r="DM37" s="41"/>
      <c r="DN37" s="41"/>
      <c r="DO37" s="41"/>
      <c r="DP37" s="38">
        <f t="shared" si="25"/>
        <v>0</v>
      </c>
      <c r="DQ37" s="41"/>
      <c r="DR37" s="41"/>
      <c r="DS37" s="41"/>
      <c r="DT37" s="41"/>
      <c r="DU37" s="41"/>
      <c r="DV37" s="41"/>
      <c r="DW37" s="38">
        <f t="shared" si="26"/>
        <v>0</v>
      </c>
      <c r="DX37" s="41"/>
      <c r="DY37" s="41"/>
      <c r="DZ37" s="41"/>
      <c r="EA37" s="38">
        <f t="shared" si="27"/>
        <v>0</v>
      </c>
      <c r="EB37" s="41"/>
      <c r="EC37" s="41"/>
      <c r="ED37" s="41"/>
      <c r="EE37" s="41"/>
      <c r="EF37" s="41"/>
      <c r="EG37" s="41"/>
      <c r="EH37" s="41"/>
      <c r="EI37" s="41"/>
      <c r="EJ37" s="41"/>
      <c r="EK37" s="38">
        <f>收入决算镇汇总!B37-B37</f>
        <v>-872.41</v>
      </c>
      <c r="EL37" s="39">
        <f>收入决算镇汇总!C37-C37</f>
        <v>27.59</v>
      </c>
    </row>
    <row r="38" ht="24" hidden="1" customHeight="1" spans="1:142">
      <c r="A38" s="40" t="s">
        <v>304</v>
      </c>
      <c r="B38" s="38">
        <f t="shared" si="8"/>
        <v>154.31</v>
      </c>
      <c r="C38" s="38">
        <f t="shared" si="9"/>
        <v>153.89</v>
      </c>
      <c r="D38" s="38">
        <f t="shared" si="10"/>
        <v>98.35</v>
      </c>
      <c r="E38" s="41"/>
      <c r="F38" s="41"/>
      <c r="G38" s="38">
        <f t="shared" si="11"/>
        <v>68.15</v>
      </c>
      <c r="H38" s="42"/>
      <c r="I38" s="42"/>
      <c r="J38" s="42"/>
      <c r="K38" s="42">
        <v>8.82</v>
      </c>
      <c r="L38" s="42">
        <v>59.33</v>
      </c>
      <c r="M38" s="38">
        <f t="shared" si="12"/>
        <v>0</v>
      </c>
      <c r="N38" s="41"/>
      <c r="O38" s="41"/>
      <c r="P38" s="41"/>
      <c r="Q38" s="41"/>
      <c r="R38" s="41">
        <v>30.2</v>
      </c>
      <c r="S38" s="38">
        <f t="shared" si="13"/>
        <v>0.68</v>
      </c>
      <c r="T38" s="41"/>
      <c r="U38" s="42">
        <v>0.25</v>
      </c>
      <c r="V38" s="42">
        <v>0.14</v>
      </c>
      <c r="W38" s="42"/>
      <c r="X38" s="42">
        <v>0.29</v>
      </c>
      <c r="Y38" s="38">
        <f t="shared" si="14"/>
        <v>4.64</v>
      </c>
      <c r="Z38" s="38">
        <f t="shared" si="15"/>
        <v>4.08</v>
      </c>
      <c r="AA38" s="41"/>
      <c r="AB38" s="41"/>
      <c r="AC38" s="41"/>
      <c r="AD38" s="41"/>
      <c r="AE38" s="41">
        <v>4.08</v>
      </c>
      <c r="AF38" s="41"/>
      <c r="AG38" s="41"/>
      <c r="AH38" s="38">
        <f t="shared" si="16"/>
        <v>0</v>
      </c>
      <c r="AI38" s="41"/>
      <c r="AJ38" s="42"/>
      <c r="AK38" s="42"/>
      <c r="AL38" s="42"/>
      <c r="AM38" s="42"/>
      <c r="AN38" s="42"/>
      <c r="AO38" s="42"/>
      <c r="AP38" s="42"/>
      <c r="AQ38" s="42"/>
      <c r="AR38" s="42"/>
      <c r="AS38" s="42">
        <v>0.02</v>
      </c>
      <c r="AT38" s="42">
        <v>0.54</v>
      </c>
      <c r="AU38" s="41"/>
      <c r="AV38" s="38">
        <f t="shared" si="28"/>
        <v>49.91</v>
      </c>
      <c r="AW38" s="38">
        <f t="shared" si="17"/>
        <v>0</v>
      </c>
      <c r="AX38" s="41"/>
      <c r="AY38" s="41"/>
      <c r="AZ38" s="41"/>
      <c r="BA38" s="41"/>
      <c r="BB38" s="41"/>
      <c r="BC38" s="41"/>
      <c r="BD38" s="41"/>
      <c r="BE38" s="41"/>
      <c r="BF38" s="38">
        <f t="shared" si="18"/>
        <v>0</v>
      </c>
      <c r="BG38" s="41"/>
      <c r="BH38" s="41"/>
      <c r="BI38" s="41"/>
      <c r="BJ38" s="41"/>
      <c r="BK38" s="41"/>
      <c r="BL38" s="38">
        <f t="shared" si="19"/>
        <v>0</v>
      </c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38">
        <f t="shared" si="20"/>
        <v>49.19</v>
      </c>
      <c r="BY38" s="41"/>
      <c r="BZ38" s="41">
        <v>2.64</v>
      </c>
      <c r="CA38" s="41">
        <v>39.01</v>
      </c>
      <c r="CB38" s="41"/>
      <c r="CC38" s="41">
        <v>0.78</v>
      </c>
      <c r="CD38" s="38">
        <f t="shared" si="21"/>
        <v>6.76</v>
      </c>
      <c r="CE38" s="41">
        <v>0.68</v>
      </c>
      <c r="CF38" s="41">
        <v>6.08</v>
      </c>
      <c r="CG38" s="41"/>
      <c r="CH38" s="41"/>
      <c r="CI38" s="41"/>
      <c r="CJ38" s="41"/>
      <c r="CK38" s="41"/>
      <c r="CL38" s="41"/>
      <c r="CM38" s="41"/>
      <c r="CN38" s="41">
        <v>0.72</v>
      </c>
      <c r="CO38" s="41"/>
      <c r="CP38" s="38">
        <f t="shared" si="22"/>
        <v>0.31</v>
      </c>
      <c r="CQ38" s="41"/>
      <c r="CR38" s="41"/>
      <c r="CS38" s="41"/>
      <c r="CT38" s="41"/>
      <c r="CU38" s="41"/>
      <c r="CV38" s="38">
        <f t="shared" si="23"/>
        <v>0</v>
      </c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>
        <v>0.31</v>
      </c>
      <c r="DH38" s="38">
        <f t="shared" si="24"/>
        <v>0.42</v>
      </c>
      <c r="DI38" s="41"/>
      <c r="DJ38" s="54">
        <v>0.42</v>
      </c>
      <c r="DK38" s="41"/>
      <c r="DL38" s="41"/>
      <c r="DM38" s="41"/>
      <c r="DN38" s="41"/>
      <c r="DO38" s="41"/>
      <c r="DP38" s="38">
        <f t="shared" si="25"/>
        <v>0</v>
      </c>
      <c r="DQ38" s="41"/>
      <c r="DR38" s="41"/>
      <c r="DS38" s="41"/>
      <c r="DT38" s="41"/>
      <c r="DU38" s="41"/>
      <c r="DV38" s="41"/>
      <c r="DW38" s="38">
        <f t="shared" si="26"/>
        <v>0</v>
      </c>
      <c r="DX38" s="41"/>
      <c r="DY38" s="41"/>
      <c r="DZ38" s="41"/>
      <c r="EA38" s="38">
        <f t="shared" si="27"/>
        <v>0</v>
      </c>
      <c r="EB38" s="41"/>
      <c r="EC38" s="41"/>
      <c r="ED38" s="41"/>
      <c r="EE38" s="41"/>
      <c r="EF38" s="41"/>
      <c r="EG38" s="41"/>
      <c r="EH38" s="41"/>
      <c r="EI38" s="41"/>
      <c r="EJ38" s="41"/>
      <c r="EK38" s="38">
        <f>收入决算镇汇总!B38-B38</f>
        <v>109.66</v>
      </c>
      <c r="EL38" s="39">
        <f>收入决算镇汇总!C38-C38</f>
        <v>110.08</v>
      </c>
    </row>
    <row r="39" ht="24" hidden="1" customHeight="1" spans="1:142">
      <c r="A39" s="40" t="s">
        <v>305</v>
      </c>
      <c r="B39" s="38">
        <f t="shared" si="8"/>
        <v>330.4</v>
      </c>
      <c r="C39" s="38">
        <f t="shared" si="9"/>
        <v>104.13</v>
      </c>
      <c r="D39" s="38">
        <f t="shared" si="10"/>
        <v>43.92</v>
      </c>
      <c r="E39" s="41"/>
      <c r="F39" s="41"/>
      <c r="G39" s="38">
        <f t="shared" si="11"/>
        <v>13.29</v>
      </c>
      <c r="H39" s="42"/>
      <c r="I39" s="42"/>
      <c r="J39" s="42"/>
      <c r="K39" s="42">
        <v>13.29</v>
      </c>
      <c r="L39" s="42"/>
      <c r="M39" s="38">
        <f t="shared" si="12"/>
        <v>0</v>
      </c>
      <c r="N39" s="41"/>
      <c r="O39" s="41"/>
      <c r="P39" s="41"/>
      <c r="Q39" s="41"/>
      <c r="R39" s="41">
        <v>30.63</v>
      </c>
      <c r="S39" s="38">
        <f t="shared" si="13"/>
        <v>3.56</v>
      </c>
      <c r="T39" s="41"/>
      <c r="U39" s="42">
        <v>3.11</v>
      </c>
      <c r="V39" s="42">
        <v>0.25</v>
      </c>
      <c r="W39" s="42"/>
      <c r="X39" s="42">
        <v>0.2</v>
      </c>
      <c r="Y39" s="38">
        <f t="shared" si="14"/>
        <v>3.66</v>
      </c>
      <c r="Z39" s="38">
        <f t="shared" si="15"/>
        <v>3.6</v>
      </c>
      <c r="AA39" s="41"/>
      <c r="AB39" s="41"/>
      <c r="AC39" s="41"/>
      <c r="AD39" s="41"/>
      <c r="AE39" s="41">
        <v>3.6</v>
      </c>
      <c r="AF39" s="41"/>
      <c r="AG39" s="41"/>
      <c r="AH39" s="38">
        <f t="shared" si="16"/>
        <v>0</v>
      </c>
      <c r="AI39" s="41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>
        <v>0.04</v>
      </c>
      <c r="AU39" s="41">
        <v>0.02</v>
      </c>
      <c r="AV39" s="38">
        <f t="shared" si="28"/>
        <v>47.76</v>
      </c>
      <c r="AW39" s="38">
        <f t="shared" si="17"/>
        <v>0</v>
      </c>
      <c r="AX39" s="41"/>
      <c r="AY39" s="41"/>
      <c r="AZ39" s="41"/>
      <c r="BA39" s="41"/>
      <c r="BB39" s="41"/>
      <c r="BC39" s="41"/>
      <c r="BD39" s="41"/>
      <c r="BE39" s="41"/>
      <c r="BF39" s="38">
        <f t="shared" si="18"/>
        <v>0</v>
      </c>
      <c r="BG39" s="41"/>
      <c r="BH39" s="41"/>
      <c r="BI39" s="41"/>
      <c r="BJ39" s="41"/>
      <c r="BK39" s="41"/>
      <c r="BL39" s="38">
        <f t="shared" si="19"/>
        <v>0</v>
      </c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38">
        <f t="shared" si="20"/>
        <v>47.76</v>
      </c>
      <c r="BY39" s="41"/>
      <c r="BZ39" s="41">
        <v>0.75</v>
      </c>
      <c r="CA39" s="41">
        <v>39.37</v>
      </c>
      <c r="CB39" s="41"/>
      <c r="CC39" s="41">
        <v>1.27</v>
      </c>
      <c r="CD39" s="38">
        <f t="shared" si="21"/>
        <v>6.37</v>
      </c>
      <c r="CE39" s="41">
        <v>0.41</v>
      </c>
      <c r="CF39" s="41">
        <v>5.96</v>
      </c>
      <c r="CG39" s="41"/>
      <c r="CH39" s="41"/>
      <c r="CI39" s="41"/>
      <c r="CJ39" s="41"/>
      <c r="CK39" s="41"/>
      <c r="CL39" s="41"/>
      <c r="CM39" s="41"/>
      <c r="CN39" s="41"/>
      <c r="CO39" s="41"/>
      <c r="CP39" s="38">
        <f t="shared" si="22"/>
        <v>5.23</v>
      </c>
      <c r="CQ39" s="41"/>
      <c r="CR39" s="41"/>
      <c r="CS39" s="41"/>
      <c r="CT39" s="41"/>
      <c r="CU39" s="41"/>
      <c r="CV39" s="38">
        <f t="shared" si="23"/>
        <v>0</v>
      </c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>
        <v>5.23</v>
      </c>
      <c r="DH39" s="38">
        <f t="shared" si="24"/>
        <v>226.27</v>
      </c>
      <c r="DI39" s="41"/>
      <c r="DJ39" s="57">
        <v>226.27</v>
      </c>
      <c r="DK39" s="41"/>
      <c r="DL39" s="41"/>
      <c r="DM39" s="41"/>
      <c r="DN39" s="41"/>
      <c r="DO39" s="41"/>
      <c r="DP39" s="38">
        <f t="shared" si="25"/>
        <v>0</v>
      </c>
      <c r="DQ39" s="41"/>
      <c r="DR39" s="41"/>
      <c r="DS39" s="41"/>
      <c r="DT39" s="41"/>
      <c r="DU39" s="41"/>
      <c r="DV39" s="41"/>
      <c r="DW39" s="38">
        <f t="shared" si="26"/>
        <v>0</v>
      </c>
      <c r="DX39" s="41"/>
      <c r="DY39" s="41"/>
      <c r="DZ39" s="41"/>
      <c r="EA39" s="38">
        <f t="shared" si="27"/>
        <v>0</v>
      </c>
      <c r="EB39" s="41"/>
      <c r="EC39" s="41"/>
      <c r="ED39" s="41"/>
      <c r="EE39" s="41"/>
      <c r="EF39" s="41"/>
      <c r="EG39" s="41"/>
      <c r="EH39" s="41"/>
      <c r="EI39" s="41"/>
      <c r="EJ39" s="41"/>
      <c r="EK39" s="38">
        <f>收入决算镇汇总!B39-B39</f>
        <v>-20.14</v>
      </c>
      <c r="EL39" s="39">
        <f>收入决算镇汇总!C39-C39</f>
        <v>206.13</v>
      </c>
    </row>
    <row r="40" ht="24" hidden="1" customHeight="1" spans="1:142">
      <c r="A40" s="40" t="s">
        <v>306</v>
      </c>
      <c r="B40" s="38">
        <f t="shared" si="8"/>
        <v>530.73</v>
      </c>
      <c r="C40" s="38">
        <f t="shared" si="9"/>
        <v>330.73</v>
      </c>
      <c r="D40" s="38">
        <f t="shared" si="10"/>
        <v>33.49</v>
      </c>
      <c r="E40" s="41"/>
      <c r="F40" s="41"/>
      <c r="G40" s="38">
        <f t="shared" si="11"/>
        <v>33.49</v>
      </c>
      <c r="H40" s="42"/>
      <c r="I40" s="42"/>
      <c r="J40" s="42"/>
      <c r="K40" s="42"/>
      <c r="L40" s="42">
        <v>33.49</v>
      </c>
      <c r="M40" s="38">
        <f t="shared" si="12"/>
        <v>0</v>
      </c>
      <c r="N40" s="41"/>
      <c r="O40" s="41"/>
      <c r="P40" s="41"/>
      <c r="Q40" s="41"/>
      <c r="R40" s="41"/>
      <c r="S40" s="38">
        <f t="shared" si="13"/>
        <v>0.18</v>
      </c>
      <c r="T40" s="41"/>
      <c r="U40" s="42"/>
      <c r="V40" s="42"/>
      <c r="W40" s="42"/>
      <c r="X40" s="42">
        <v>0.18</v>
      </c>
      <c r="Y40" s="38">
        <f t="shared" si="14"/>
        <v>28.58</v>
      </c>
      <c r="Z40" s="38">
        <f t="shared" si="15"/>
        <v>0</v>
      </c>
      <c r="AA40" s="41"/>
      <c r="AB40" s="41"/>
      <c r="AC40" s="41"/>
      <c r="AD40" s="41"/>
      <c r="AE40" s="41"/>
      <c r="AF40" s="41"/>
      <c r="AG40" s="41"/>
      <c r="AH40" s="38">
        <f t="shared" si="16"/>
        <v>0</v>
      </c>
      <c r="AI40" s="41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1">
        <v>28.58</v>
      </c>
      <c r="AV40" s="38">
        <f t="shared" si="28"/>
        <v>177.11</v>
      </c>
      <c r="AW40" s="38">
        <f t="shared" si="17"/>
        <v>7.92</v>
      </c>
      <c r="AX40" s="41"/>
      <c r="AY40" s="41"/>
      <c r="AZ40" s="41"/>
      <c r="BA40" s="41"/>
      <c r="BB40" s="41"/>
      <c r="BC40" s="41"/>
      <c r="BD40" s="41"/>
      <c r="BE40" s="41"/>
      <c r="BF40" s="38">
        <f t="shared" si="18"/>
        <v>0</v>
      </c>
      <c r="BG40" s="41"/>
      <c r="BH40" s="41"/>
      <c r="BI40" s="41"/>
      <c r="BJ40" s="41"/>
      <c r="BK40" s="41"/>
      <c r="BL40" s="38">
        <f t="shared" si="19"/>
        <v>7.92</v>
      </c>
      <c r="BM40" s="41"/>
      <c r="BN40" s="41"/>
      <c r="BO40" s="41"/>
      <c r="BP40" s="41"/>
      <c r="BQ40" s="41"/>
      <c r="BR40" s="41">
        <v>7.92</v>
      </c>
      <c r="BS40" s="41"/>
      <c r="BT40" s="41"/>
      <c r="BU40" s="41"/>
      <c r="BV40" s="41"/>
      <c r="BW40" s="41"/>
      <c r="BX40" s="38">
        <f t="shared" si="20"/>
        <v>169.19</v>
      </c>
      <c r="BY40" s="41"/>
      <c r="BZ40" s="41">
        <v>10.85</v>
      </c>
      <c r="CA40" s="41">
        <v>133.28</v>
      </c>
      <c r="CB40" s="41"/>
      <c r="CC40" s="41">
        <v>2.12</v>
      </c>
      <c r="CD40" s="38">
        <f t="shared" si="21"/>
        <v>22.24</v>
      </c>
      <c r="CE40" s="41">
        <v>1.25</v>
      </c>
      <c r="CF40" s="41">
        <v>20.99</v>
      </c>
      <c r="CG40" s="41"/>
      <c r="CH40" s="41"/>
      <c r="CI40" s="41"/>
      <c r="CJ40" s="41">
        <v>0.7</v>
      </c>
      <c r="CK40" s="41"/>
      <c r="CL40" s="41"/>
      <c r="CM40" s="41"/>
      <c r="CN40" s="41"/>
      <c r="CO40" s="41"/>
      <c r="CP40" s="38">
        <f t="shared" si="22"/>
        <v>91.37</v>
      </c>
      <c r="CQ40" s="41"/>
      <c r="CR40" s="41"/>
      <c r="CS40" s="41"/>
      <c r="CT40" s="41"/>
      <c r="CU40" s="41"/>
      <c r="CV40" s="38">
        <f t="shared" si="23"/>
        <v>0</v>
      </c>
      <c r="CW40" s="41"/>
      <c r="CX40" s="41"/>
      <c r="CY40" s="41"/>
      <c r="CZ40" s="41"/>
      <c r="DA40" s="41"/>
      <c r="DB40" s="41"/>
      <c r="DC40" s="41"/>
      <c r="DD40" s="41"/>
      <c r="DE40" s="41">
        <v>6.04</v>
      </c>
      <c r="DF40" s="41"/>
      <c r="DG40" s="41">
        <v>85.33</v>
      </c>
      <c r="DH40" s="38">
        <f t="shared" si="24"/>
        <v>200</v>
      </c>
      <c r="DI40" s="41"/>
      <c r="DJ40" s="41">
        <v>200</v>
      </c>
      <c r="DK40" s="41"/>
      <c r="DL40" s="41"/>
      <c r="DM40" s="41"/>
      <c r="DN40" s="41"/>
      <c r="DO40" s="41"/>
      <c r="DP40" s="38">
        <f t="shared" si="25"/>
        <v>0</v>
      </c>
      <c r="DQ40" s="41"/>
      <c r="DR40" s="41"/>
      <c r="DS40" s="41"/>
      <c r="DT40" s="41"/>
      <c r="DU40" s="41"/>
      <c r="DV40" s="41"/>
      <c r="DW40" s="38">
        <f t="shared" si="26"/>
        <v>0</v>
      </c>
      <c r="DX40" s="41"/>
      <c r="DY40" s="41"/>
      <c r="DZ40" s="41"/>
      <c r="EA40" s="38">
        <f t="shared" si="27"/>
        <v>0</v>
      </c>
      <c r="EB40" s="41"/>
      <c r="EC40" s="41"/>
      <c r="ED40" s="41"/>
      <c r="EE40" s="41"/>
      <c r="EF40" s="41"/>
      <c r="EG40" s="41"/>
      <c r="EH40" s="41"/>
      <c r="EI40" s="41"/>
      <c r="EJ40" s="41"/>
      <c r="EK40" s="38">
        <f>收入决算镇汇总!B40-B40</f>
        <v>76.0599999999999</v>
      </c>
      <c r="EL40" s="39">
        <f>收入决算镇汇总!C40-C40</f>
        <v>276.06</v>
      </c>
    </row>
    <row r="41" ht="24" hidden="1" customHeight="1" spans="1:142">
      <c r="A41" s="40" t="s">
        <v>307</v>
      </c>
      <c r="B41" s="38">
        <f t="shared" si="8"/>
        <v>585.41</v>
      </c>
      <c r="C41" s="38">
        <f t="shared" si="9"/>
        <v>401.91</v>
      </c>
      <c r="D41" s="38">
        <f t="shared" si="10"/>
        <v>94.64</v>
      </c>
      <c r="E41" s="41"/>
      <c r="F41" s="41"/>
      <c r="G41" s="38">
        <f t="shared" si="11"/>
        <v>0</v>
      </c>
      <c r="H41" s="42"/>
      <c r="I41" s="42"/>
      <c r="J41" s="42"/>
      <c r="K41" s="42"/>
      <c r="L41" s="42"/>
      <c r="M41" s="38">
        <f t="shared" si="12"/>
        <v>35.31</v>
      </c>
      <c r="N41" s="41"/>
      <c r="O41" s="41"/>
      <c r="P41" s="41"/>
      <c r="Q41" s="41">
        <v>35.31</v>
      </c>
      <c r="R41" s="41">
        <v>59.33</v>
      </c>
      <c r="S41" s="38">
        <f t="shared" si="13"/>
        <v>0.62</v>
      </c>
      <c r="T41" s="41"/>
      <c r="U41" s="42"/>
      <c r="V41" s="42"/>
      <c r="W41" s="42"/>
      <c r="X41" s="42">
        <v>0.62</v>
      </c>
      <c r="Y41" s="38">
        <f t="shared" si="14"/>
        <v>23.4</v>
      </c>
      <c r="Z41" s="38">
        <f t="shared" si="15"/>
        <v>0</v>
      </c>
      <c r="AA41" s="41"/>
      <c r="AB41" s="41"/>
      <c r="AC41" s="41"/>
      <c r="AD41" s="41"/>
      <c r="AE41" s="41"/>
      <c r="AF41" s="41"/>
      <c r="AG41" s="41"/>
      <c r="AH41" s="38">
        <f t="shared" si="16"/>
        <v>0.02</v>
      </c>
      <c r="AI41" s="41"/>
      <c r="AJ41" s="42"/>
      <c r="AK41" s="42"/>
      <c r="AL41" s="42">
        <v>0.02</v>
      </c>
      <c r="AM41" s="42"/>
      <c r="AN41" s="42"/>
      <c r="AO41" s="42"/>
      <c r="AP41" s="42"/>
      <c r="AQ41" s="42"/>
      <c r="AR41" s="42"/>
      <c r="AS41" s="42"/>
      <c r="AT41" s="42"/>
      <c r="AU41" s="41">
        <v>23.38</v>
      </c>
      <c r="AV41" s="38">
        <f t="shared" si="28"/>
        <v>274.8</v>
      </c>
      <c r="AW41" s="38">
        <f t="shared" si="17"/>
        <v>0</v>
      </c>
      <c r="AX41" s="41"/>
      <c r="AY41" s="41"/>
      <c r="AZ41" s="41"/>
      <c r="BA41" s="41"/>
      <c r="BB41" s="41"/>
      <c r="BC41" s="41"/>
      <c r="BD41" s="41"/>
      <c r="BE41" s="41"/>
      <c r="BF41" s="38">
        <f t="shared" si="18"/>
        <v>0</v>
      </c>
      <c r="BG41" s="41"/>
      <c r="BH41" s="41"/>
      <c r="BI41" s="41"/>
      <c r="BJ41" s="41"/>
      <c r="BK41" s="41"/>
      <c r="BL41" s="38">
        <f t="shared" si="19"/>
        <v>0</v>
      </c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38">
        <f t="shared" si="20"/>
        <v>274.8</v>
      </c>
      <c r="BY41" s="41"/>
      <c r="BZ41" s="41">
        <v>8.85</v>
      </c>
      <c r="CA41" s="41">
        <v>225.77</v>
      </c>
      <c r="CB41" s="41"/>
      <c r="CC41" s="41">
        <v>4.6</v>
      </c>
      <c r="CD41" s="38">
        <f t="shared" si="21"/>
        <v>35.05</v>
      </c>
      <c r="CE41" s="41">
        <v>2.82</v>
      </c>
      <c r="CF41" s="41">
        <v>32.23</v>
      </c>
      <c r="CG41" s="41"/>
      <c r="CH41" s="41"/>
      <c r="CI41" s="41"/>
      <c r="CJ41" s="41">
        <v>0.53</v>
      </c>
      <c r="CK41" s="41"/>
      <c r="CL41" s="41"/>
      <c r="CM41" s="41"/>
      <c r="CN41" s="41"/>
      <c r="CO41" s="41"/>
      <c r="CP41" s="38">
        <f t="shared" si="22"/>
        <v>8.45</v>
      </c>
      <c r="CQ41" s="41"/>
      <c r="CR41" s="41"/>
      <c r="CS41" s="41"/>
      <c r="CT41" s="41"/>
      <c r="CU41" s="41"/>
      <c r="CV41" s="38">
        <f t="shared" si="23"/>
        <v>8.45</v>
      </c>
      <c r="CW41" s="41"/>
      <c r="CX41" s="41"/>
      <c r="CY41" s="41"/>
      <c r="CZ41" s="41"/>
      <c r="DA41" s="41"/>
      <c r="DB41" s="41"/>
      <c r="DC41" s="41"/>
      <c r="DD41" s="41">
        <v>8.45</v>
      </c>
      <c r="DE41" s="41"/>
      <c r="DF41" s="41"/>
      <c r="DG41" s="41"/>
      <c r="DH41" s="38">
        <f t="shared" si="24"/>
        <v>183.5</v>
      </c>
      <c r="DI41" s="41"/>
      <c r="DJ41" s="41">
        <v>183.5</v>
      </c>
      <c r="DK41" s="41"/>
      <c r="DL41" s="41"/>
      <c r="DM41" s="41"/>
      <c r="DN41" s="41"/>
      <c r="DO41" s="41"/>
      <c r="DP41" s="38">
        <f t="shared" si="25"/>
        <v>0</v>
      </c>
      <c r="DQ41" s="41"/>
      <c r="DR41" s="41"/>
      <c r="DS41" s="41"/>
      <c r="DT41" s="41"/>
      <c r="DU41" s="41"/>
      <c r="DV41" s="41"/>
      <c r="DW41" s="38">
        <f t="shared" si="26"/>
        <v>0</v>
      </c>
      <c r="DX41" s="41"/>
      <c r="DY41" s="41"/>
      <c r="DZ41" s="41"/>
      <c r="EA41" s="38">
        <f t="shared" si="27"/>
        <v>0</v>
      </c>
      <c r="EB41" s="41"/>
      <c r="EC41" s="41"/>
      <c r="ED41" s="41"/>
      <c r="EE41" s="41"/>
      <c r="EF41" s="41"/>
      <c r="EG41" s="41"/>
      <c r="EH41" s="41"/>
      <c r="EI41" s="41"/>
      <c r="EJ41" s="41"/>
      <c r="EK41" s="38">
        <f>收入决算镇汇总!B41-B41</f>
        <v>23.5700000000001</v>
      </c>
      <c r="EL41" s="39">
        <f>收入决算镇汇总!C41-C41</f>
        <v>207.07</v>
      </c>
    </row>
    <row r="42" ht="24" hidden="1" customHeight="1" spans="1:142">
      <c r="A42" s="40" t="s">
        <v>308</v>
      </c>
      <c r="B42" s="38">
        <f t="shared" si="8"/>
        <v>709.55</v>
      </c>
      <c r="C42" s="38">
        <f t="shared" si="9"/>
        <v>284.84</v>
      </c>
      <c r="D42" s="38">
        <f t="shared" si="10"/>
        <v>33.49</v>
      </c>
      <c r="E42" s="41"/>
      <c r="F42" s="41"/>
      <c r="G42" s="38">
        <f t="shared" si="11"/>
        <v>0</v>
      </c>
      <c r="H42" s="42"/>
      <c r="I42" s="42"/>
      <c r="J42" s="42"/>
      <c r="K42" s="42"/>
      <c r="L42" s="42"/>
      <c r="M42" s="38">
        <f t="shared" si="12"/>
        <v>0</v>
      </c>
      <c r="N42" s="41"/>
      <c r="O42" s="41"/>
      <c r="P42" s="41"/>
      <c r="Q42" s="41"/>
      <c r="R42" s="41">
        <v>33.49</v>
      </c>
      <c r="S42" s="38">
        <f t="shared" si="13"/>
        <v>0.24</v>
      </c>
      <c r="T42" s="41"/>
      <c r="U42" s="42"/>
      <c r="V42" s="42"/>
      <c r="W42" s="42"/>
      <c r="X42" s="42">
        <v>0.24</v>
      </c>
      <c r="Y42" s="38">
        <f t="shared" si="14"/>
        <v>16.58</v>
      </c>
      <c r="Z42" s="38">
        <f t="shared" si="15"/>
        <v>16.56</v>
      </c>
      <c r="AA42" s="41"/>
      <c r="AB42" s="41"/>
      <c r="AC42" s="41">
        <v>16.56</v>
      </c>
      <c r="AD42" s="41"/>
      <c r="AE42" s="41"/>
      <c r="AF42" s="41"/>
      <c r="AG42" s="41"/>
      <c r="AH42" s="38">
        <f t="shared" si="16"/>
        <v>0</v>
      </c>
      <c r="AI42" s="41"/>
      <c r="AJ42" s="42"/>
      <c r="AK42" s="42"/>
      <c r="AL42" s="42"/>
      <c r="AM42" s="42"/>
      <c r="AN42" s="42"/>
      <c r="AO42" s="42"/>
      <c r="AP42" s="42"/>
      <c r="AQ42" s="42"/>
      <c r="AR42" s="42"/>
      <c r="AS42" s="42">
        <v>0.02</v>
      </c>
      <c r="AT42" s="42"/>
      <c r="AU42" s="41"/>
      <c r="AV42" s="38">
        <f t="shared" si="28"/>
        <v>188.06</v>
      </c>
      <c r="AW42" s="38">
        <f t="shared" si="17"/>
        <v>0</v>
      </c>
      <c r="AX42" s="41"/>
      <c r="AY42" s="41"/>
      <c r="AZ42" s="41"/>
      <c r="BA42" s="41"/>
      <c r="BB42" s="41"/>
      <c r="BC42" s="41"/>
      <c r="BD42" s="41"/>
      <c r="BE42" s="41"/>
      <c r="BF42" s="38">
        <f t="shared" si="18"/>
        <v>0</v>
      </c>
      <c r="BG42" s="41"/>
      <c r="BH42" s="41"/>
      <c r="BI42" s="41"/>
      <c r="BJ42" s="41"/>
      <c r="BK42" s="41"/>
      <c r="BL42" s="38">
        <f t="shared" si="19"/>
        <v>0</v>
      </c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38">
        <f t="shared" si="20"/>
        <v>188.06</v>
      </c>
      <c r="BY42" s="41"/>
      <c r="BZ42" s="41">
        <v>6.73</v>
      </c>
      <c r="CA42" s="41">
        <v>172.8</v>
      </c>
      <c r="CB42" s="41"/>
      <c r="CC42" s="41">
        <v>3.93</v>
      </c>
      <c r="CD42" s="38">
        <f t="shared" si="21"/>
        <v>2.47</v>
      </c>
      <c r="CE42" s="41">
        <v>2.38</v>
      </c>
      <c r="CF42" s="41">
        <v>0.09</v>
      </c>
      <c r="CG42" s="41"/>
      <c r="CH42" s="41">
        <v>2</v>
      </c>
      <c r="CI42" s="41"/>
      <c r="CJ42" s="41">
        <v>0.13</v>
      </c>
      <c r="CK42" s="41"/>
      <c r="CL42" s="41"/>
      <c r="CM42" s="41"/>
      <c r="CN42" s="41"/>
      <c r="CO42" s="41"/>
      <c r="CP42" s="38">
        <f t="shared" si="22"/>
        <v>46.47</v>
      </c>
      <c r="CQ42" s="41"/>
      <c r="CR42" s="41"/>
      <c r="CS42" s="41"/>
      <c r="CT42" s="41"/>
      <c r="CU42" s="41"/>
      <c r="CV42" s="38">
        <f t="shared" si="23"/>
        <v>0</v>
      </c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>
        <v>46.47</v>
      </c>
      <c r="DH42" s="38">
        <f t="shared" si="24"/>
        <v>424.71</v>
      </c>
      <c r="DI42" s="41"/>
      <c r="DJ42" s="42">
        <v>424.71</v>
      </c>
      <c r="DK42" s="41"/>
      <c r="DL42" s="41"/>
      <c r="DM42" s="41"/>
      <c r="DN42" s="41"/>
      <c r="DO42" s="41"/>
      <c r="DP42" s="38">
        <f t="shared" si="25"/>
        <v>0</v>
      </c>
      <c r="DQ42" s="41"/>
      <c r="DR42" s="41"/>
      <c r="DS42" s="41"/>
      <c r="DT42" s="41"/>
      <c r="DU42" s="41"/>
      <c r="DV42" s="41"/>
      <c r="DW42" s="38">
        <f t="shared" si="26"/>
        <v>0</v>
      </c>
      <c r="DX42" s="41"/>
      <c r="DY42" s="41"/>
      <c r="DZ42" s="41"/>
      <c r="EA42" s="38">
        <f t="shared" si="27"/>
        <v>0</v>
      </c>
      <c r="EB42" s="41"/>
      <c r="EC42" s="41"/>
      <c r="ED42" s="41"/>
      <c r="EE42" s="41"/>
      <c r="EF42" s="41"/>
      <c r="EG42" s="41"/>
      <c r="EH42" s="41"/>
      <c r="EI42" s="41"/>
      <c r="EJ42" s="41"/>
      <c r="EK42" s="38">
        <f>收入决算镇汇总!B42-B42</f>
        <v>94.6700000000001</v>
      </c>
      <c r="EL42" s="39">
        <f>收入决算镇汇总!C42-C42</f>
        <v>519.38</v>
      </c>
    </row>
    <row r="43" ht="24" hidden="1" customHeight="1" spans="1:142">
      <c r="A43" s="40" t="s">
        <v>309</v>
      </c>
      <c r="B43" s="38">
        <f t="shared" si="8"/>
        <v>237.78</v>
      </c>
      <c r="C43" s="38">
        <f t="shared" si="9"/>
        <v>237.78</v>
      </c>
      <c r="D43" s="38">
        <f t="shared" si="10"/>
        <v>163.34</v>
      </c>
      <c r="E43" s="41"/>
      <c r="F43" s="41"/>
      <c r="G43" s="38">
        <f t="shared" si="11"/>
        <v>163.34</v>
      </c>
      <c r="H43" s="42"/>
      <c r="I43" s="42"/>
      <c r="J43" s="42"/>
      <c r="K43" s="42">
        <v>108.56</v>
      </c>
      <c r="L43" s="42">
        <v>54.78</v>
      </c>
      <c r="M43" s="38">
        <f t="shared" si="12"/>
        <v>0</v>
      </c>
      <c r="N43" s="41"/>
      <c r="O43" s="41"/>
      <c r="P43" s="41"/>
      <c r="Q43" s="41"/>
      <c r="R43" s="41"/>
      <c r="S43" s="38">
        <f t="shared" si="13"/>
        <v>43.43</v>
      </c>
      <c r="T43" s="41"/>
      <c r="U43" s="42">
        <v>34.4</v>
      </c>
      <c r="V43" s="42">
        <v>6.26</v>
      </c>
      <c r="W43" s="42"/>
      <c r="X43" s="42">
        <v>2.77</v>
      </c>
      <c r="Y43" s="38">
        <f t="shared" si="14"/>
        <v>3.85</v>
      </c>
      <c r="Z43" s="38">
        <f t="shared" si="15"/>
        <v>2.63</v>
      </c>
      <c r="AA43" s="41"/>
      <c r="AB43" s="41"/>
      <c r="AC43" s="41"/>
      <c r="AD43" s="41"/>
      <c r="AE43" s="41"/>
      <c r="AF43" s="41"/>
      <c r="AG43" s="41">
        <v>2.63</v>
      </c>
      <c r="AH43" s="38">
        <f t="shared" si="16"/>
        <v>0</v>
      </c>
      <c r="AI43" s="41"/>
      <c r="AJ43" s="42"/>
      <c r="AK43" s="42"/>
      <c r="AL43" s="42"/>
      <c r="AM43" s="42"/>
      <c r="AN43" s="42"/>
      <c r="AO43" s="42"/>
      <c r="AP43" s="42"/>
      <c r="AQ43" s="42"/>
      <c r="AR43" s="42"/>
      <c r="AS43" s="42">
        <v>0.09</v>
      </c>
      <c r="AT43" s="42">
        <v>1.13</v>
      </c>
      <c r="AU43" s="41"/>
      <c r="AV43" s="38">
        <f t="shared" si="28"/>
        <v>27.16</v>
      </c>
      <c r="AW43" s="38">
        <f t="shared" si="17"/>
        <v>0</v>
      </c>
      <c r="AX43" s="41"/>
      <c r="AY43" s="41"/>
      <c r="AZ43" s="41"/>
      <c r="BA43" s="41"/>
      <c r="BB43" s="41"/>
      <c r="BC43" s="41"/>
      <c r="BD43" s="41"/>
      <c r="BE43" s="41"/>
      <c r="BF43" s="38">
        <f t="shared" si="18"/>
        <v>0</v>
      </c>
      <c r="BG43" s="41"/>
      <c r="BH43" s="41"/>
      <c r="BI43" s="41"/>
      <c r="BJ43" s="41"/>
      <c r="BK43" s="41"/>
      <c r="BL43" s="38">
        <f t="shared" si="19"/>
        <v>0</v>
      </c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38">
        <f t="shared" si="20"/>
        <v>27.16</v>
      </c>
      <c r="BY43" s="41"/>
      <c r="BZ43" s="41">
        <v>1.45</v>
      </c>
      <c r="CA43" s="41">
        <v>9.24</v>
      </c>
      <c r="CB43" s="41"/>
      <c r="CC43" s="41"/>
      <c r="CD43" s="38">
        <f t="shared" si="21"/>
        <v>16.32</v>
      </c>
      <c r="CE43" s="41">
        <v>2.34</v>
      </c>
      <c r="CF43" s="41">
        <v>13.98</v>
      </c>
      <c r="CG43" s="41"/>
      <c r="CH43" s="41"/>
      <c r="CI43" s="41"/>
      <c r="CJ43" s="41">
        <v>0.15</v>
      </c>
      <c r="CK43" s="41"/>
      <c r="CL43" s="41"/>
      <c r="CM43" s="41"/>
      <c r="CN43" s="41"/>
      <c r="CO43" s="41"/>
      <c r="CP43" s="38">
        <f t="shared" si="22"/>
        <v>0</v>
      </c>
      <c r="CQ43" s="41"/>
      <c r="CR43" s="41"/>
      <c r="CS43" s="41"/>
      <c r="CT43" s="41"/>
      <c r="CU43" s="41"/>
      <c r="CV43" s="38">
        <f t="shared" si="23"/>
        <v>0</v>
      </c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38">
        <f t="shared" si="24"/>
        <v>0</v>
      </c>
      <c r="DI43" s="41"/>
      <c r="DJ43" s="41"/>
      <c r="DK43" s="41"/>
      <c r="DL43" s="41"/>
      <c r="DM43" s="41"/>
      <c r="DN43" s="41"/>
      <c r="DO43" s="41"/>
      <c r="DP43" s="38">
        <f t="shared" si="25"/>
        <v>0</v>
      </c>
      <c r="DQ43" s="41"/>
      <c r="DR43" s="41"/>
      <c r="DS43" s="41"/>
      <c r="DT43" s="41"/>
      <c r="DU43" s="41"/>
      <c r="DV43" s="41"/>
      <c r="DW43" s="38">
        <f t="shared" si="26"/>
        <v>0</v>
      </c>
      <c r="DX43" s="41"/>
      <c r="DY43" s="41"/>
      <c r="DZ43" s="41"/>
      <c r="EA43" s="38">
        <f t="shared" si="27"/>
        <v>0</v>
      </c>
      <c r="EB43" s="41"/>
      <c r="EC43" s="41"/>
      <c r="ED43" s="41"/>
      <c r="EE43" s="41"/>
      <c r="EF43" s="41"/>
      <c r="EG43" s="41"/>
      <c r="EH43" s="41"/>
      <c r="EI43" s="41"/>
      <c r="EJ43" s="41"/>
      <c r="EK43" s="38">
        <f>收入决算镇汇总!B43-B43</f>
        <v>724.5</v>
      </c>
      <c r="EL43" s="39">
        <f>收入决算镇汇总!C43-C43</f>
        <v>724.5</v>
      </c>
    </row>
    <row r="44" ht="24" hidden="1" customHeight="1" spans="1:142">
      <c r="A44" s="40" t="s">
        <v>310</v>
      </c>
      <c r="B44" s="38">
        <f t="shared" si="8"/>
        <v>2327.23</v>
      </c>
      <c r="C44" s="38">
        <f t="shared" si="9"/>
        <v>327.23</v>
      </c>
      <c r="D44" s="38">
        <f t="shared" si="10"/>
        <v>253.96</v>
      </c>
      <c r="E44" s="54"/>
      <c r="F44" s="54"/>
      <c r="G44" s="54">
        <v>253.96</v>
      </c>
      <c r="H44" s="54"/>
      <c r="I44" s="54">
        <v>5.4</v>
      </c>
      <c r="J44" s="54"/>
      <c r="K44" s="54">
        <v>133.38</v>
      </c>
      <c r="L44" s="54">
        <v>115.18</v>
      </c>
      <c r="M44" s="54">
        <v>0</v>
      </c>
      <c r="N44" s="54"/>
      <c r="O44" s="54"/>
      <c r="P44" s="54"/>
      <c r="Q44" s="54"/>
      <c r="R44" s="54"/>
      <c r="S44" s="54">
        <v>44.17</v>
      </c>
      <c r="T44" s="54"/>
      <c r="U44" s="54">
        <v>41.37</v>
      </c>
      <c r="V44" s="54">
        <v>0.3</v>
      </c>
      <c r="W44" s="54"/>
      <c r="X44" s="54">
        <v>2.5</v>
      </c>
      <c r="Y44" s="54">
        <v>11.36</v>
      </c>
      <c r="Z44" s="54">
        <v>2.99</v>
      </c>
      <c r="AA44" s="54"/>
      <c r="AB44" s="54"/>
      <c r="AC44" s="54"/>
      <c r="AD44" s="54"/>
      <c r="AE44" s="54"/>
      <c r="AF44" s="54"/>
      <c r="AG44" s="54">
        <v>2.99</v>
      </c>
      <c r="AH44" s="54">
        <v>0</v>
      </c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>
        <v>8.32</v>
      </c>
      <c r="AU44" s="54">
        <v>0.05</v>
      </c>
      <c r="AV44" s="54">
        <v>17.74</v>
      </c>
      <c r="AW44" s="54">
        <v>0</v>
      </c>
      <c r="AX44" s="54"/>
      <c r="AY44" s="54"/>
      <c r="AZ44" s="54"/>
      <c r="BA44" s="54"/>
      <c r="BB44" s="54"/>
      <c r="BC44" s="54"/>
      <c r="BD44" s="54"/>
      <c r="BE44" s="54"/>
      <c r="BF44" s="54">
        <v>0</v>
      </c>
      <c r="BG44" s="54"/>
      <c r="BH44" s="54"/>
      <c r="BI44" s="54"/>
      <c r="BJ44" s="54"/>
      <c r="BK44" s="54"/>
      <c r="BL44" s="54">
        <v>0</v>
      </c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>
        <v>17.53</v>
      </c>
      <c r="BY44" s="54"/>
      <c r="BZ44" s="54">
        <v>0.4</v>
      </c>
      <c r="CA44" s="54">
        <v>4.88</v>
      </c>
      <c r="CB44" s="54"/>
      <c r="CC44" s="54"/>
      <c r="CD44" s="54">
        <v>12.2</v>
      </c>
      <c r="CE44" s="54">
        <v>0.6</v>
      </c>
      <c r="CF44" s="54">
        <v>11.6</v>
      </c>
      <c r="CG44" s="54"/>
      <c r="CH44" s="54"/>
      <c r="CI44" s="54"/>
      <c r="CJ44" s="54">
        <v>0.05</v>
      </c>
      <c r="CK44" s="54"/>
      <c r="CL44" s="54"/>
      <c r="CM44" s="54"/>
      <c r="CN44" s="54">
        <v>0.21</v>
      </c>
      <c r="CO44" s="54"/>
      <c r="CP44" s="54">
        <v>0</v>
      </c>
      <c r="CQ44" s="54"/>
      <c r="CR44" s="54"/>
      <c r="CS44" s="54"/>
      <c r="CT44" s="54"/>
      <c r="CU44" s="54"/>
      <c r="CV44" s="54">
        <v>0</v>
      </c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38">
        <f t="shared" si="24"/>
        <v>2000</v>
      </c>
      <c r="DI44" s="54"/>
      <c r="DJ44" s="42">
        <v>2000</v>
      </c>
      <c r="DK44" s="54"/>
      <c r="DL44" s="54"/>
      <c r="DM44" s="54"/>
      <c r="DN44" s="54"/>
      <c r="DO44" s="54"/>
      <c r="DP44" s="54">
        <v>0</v>
      </c>
      <c r="DQ44" s="54"/>
      <c r="DR44" s="54"/>
      <c r="DS44" s="54"/>
      <c r="DT44" s="54"/>
      <c r="DU44" s="54"/>
      <c r="DV44" s="54"/>
      <c r="DW44" s="38">
        <f t="shared" si="26"/>
        <v>0</v>
      </c>
      <c r="DX44" s="54"/>
      <c r="DY44" s="54"/>
      <c r="DZ44" s="54"/>
      <c r="EA44" s="54">
        <v>0</v>
      </c>
      <c r="EB44" s="54"/>
      <c r="EC44" s="54"/>
      <c r="ED44" s="54"/>
      <c r="EE44" s="54"/>
      <c r="EF44" s="54"/>
      <c r="EG44" s="54"/>
      <c r="EH44" s="54"/>
      <c r="EI44" s="54"/>
      <c r="EJ44" s="54"/>
      <c r="EK44" s="38">
        <f>收入决算镇汇总!B44-B44</f>
        <v>-1545.3</v>
      </c>
      <c r="EL44" s="39">
        <f>收入决算镇汇总!C44-C44</f>
        <v>454.7</v>
      </c>
    </row>
    <row r="45" ht="24" customHeight="1" spans="1:142">
      <c r="A45" s="40" t="s">
        <v>311</v>
      </c>
      <c r="B45" s="38">
        <f t="shared" si="8"/>
        <v>2458.55</v>
      </c>
      <c r="C45" s="38">
        <f t="shared" si="9"/>
        <v>458.55</v>
      </c>
      <c r="D45" s="38">
        <f t="shared" si="10"/>
        <v>141.81</v>
      </c>
      <c r="E45" s="41"/>
      <c r="F45" s="41"/>
      <c r="G45" s="38">
        <f t="shared" si="11"/>
        <v>141.81</v>
      </c>
      <c r="H45" s="42">
        <v>24.42</v>
      </c>
      <c r="I45" s="42"/>
      <c r="J45" s="42"/>
      <c r="K45" s="42">
        <v>115.35</v>
      </c>
      <c r="L45" s="42">
        <v>2.04</v>
      </c>
      <c r="M45" s="38">
        <f t="shared" si="12"/>
        <v>0</v>
      </c>
      <c r="N45" s="41"/>
      <c r="O45" s="41"/>
      <c r="P45" s="41"/>
      <c r="Q45" s="41"/>
      <c r="R45" s="41"/>
      <c r="S45" s="38">
        <f t="shared" si="13"/>
        <v>164.27</v>
      </c>
      <c r="T45" s="41"/>
      <c r="U45" s="42">
        <v>122.61</v>
      </c>
      <c r="V45" s="42">
        <v>28.26</v>
      </c>
      <c r="W45" s="42">
        <v>6.41</v>
      </c>
      <c r="X45" s="42">
        <v>6.99</v>
      </c>
      <c r="Y45" s="38">
        <f t="shared" si="14"/>
        <v>4.67</v>
      </c>
      <c r="Z45" s="38">
        <f t="shared" si="15"/>
        <v>1.99</v>
      </c>
      <c r="AA45" s="41"/>
      <c r="AB45" s="41"/>
      <c r="AC45" s="41"/>
      <c r="AD45" s="41"/>
      <c r="AE45" s="41"/>
      <c r="AF45" s="41"/>
      <c r="AG45" s="41">
        <v>1.99</v>
      </c>
      <c r="AH45" s="38">
        <f t="shared" si="16"/>
        <v>0</v>
      </c>
      <c r="AI45" s="41"/>
      <c r="AJ45" s="42"/>
      <c r="AK45" s="42"/>
      <c r="AL45" s="42"/>
      <c r="AM45" s="42"/>
      <c r="AN45" s="42"/>
      <c r="AO45" s="42"/>
      <c r="AP45" s="42"/>
      <c r="AQ45" s="42"/>
      <c r="AR45" s="42"/>
      <c r="AS45" s="42">
        <v>0.05</v>
      </c>
      <c r="AT45" s="42">
        <v>2.63</v>
      </c>
      <c r="AU45" s="41"/>
      <c r="AV45" s="38">
        <f t="shared" si="28"/>
        <v>68.24</v>
      </c>
      <c r="AW45" s="38">
        <f t="shared" si="17"/>
        <v>0</v>
      </c>
      <c r="AX45" s="41"/>
      <c r="AY45" s="41"/>
      <c r="AZ45" s="41"/>
      <c r="BA45" s="41"/>
      <c r="BB45" s="41"/>
      <c r="BC45" s="41"/>
      <c r="BD45" s="41"/>
      <c r="BE45" s="41"/>
      <c r="BF45" s="38">
        <f t="shared" si="18"/>
        <v>0</v>
      </c>
      <c r="BG45" s="41"/>
      <c r="BH45" s="41"/>
      <c r="BI45" s="41"/>
      <c r="BJ45" s="41"/>
      <c r="BK45" s="41"/>
      <c r="BL45" s="38">
        <f t="shared" si="19"/>
        <v>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38">
        <f t="shared" si="20"/>
        <v>68.24</v>
      </c>
      <c r="BY45" s="41"/>
      <c r="BZ45" s="41">
        <v>1.6</v>
      </c>
      <c r="CA45" s="41">
        <v>43.72</v>
      </c>
      <c r="CB45" s="41"/>
      <c r="CC45" s="41"/>
      <c r="CD45" s="38">
        <f t="shared" si="21"/>
        <v>22.81</v>
      </c>
      <c r="CE45" s="41">
        <v>1.6</v>
      </c>
      <c r="CF45" s="41">
        <v>21.21</v>
      </c>
      <c r="CG45" s="41"/>
      <c r="CH45" s="41"/>
      <c r="CI45" s="41"/>
      <c r="CJ45" s="41"/>
      <c r="CK45" s="41">
        <v>0.11</v>
      </c>
      <c r="CL45" s="41"/>
      <c r="CM45" s="41"/>
      <c r="CN45" s="41"/>
      <c r="CO45" s="41"/>
      <c r="CP45" s="38">
        <f t="shared" si="22"/>
        <v>79.56</v>
      </c>
      <c r="CQ45" s="41"/>
      <c r="CR45" s="41"/>
      <c r="CS45" s="41"/>
      <c r="CT45" s="41"/>
      <c r="CU45" s="41"/>
      <c r="CV45" s="38">
        <f t="shared" si="23"/>
        <v>0</v>
      </c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>
        <v>79.56</v>
      </c>
      <c r="DH45" s="38">
        <f t="shared" si="24"/>
        <v>2000</v>
      </c>
      <c r="DI45" s="41"/>
      <c r="DJ45" s="41">
        <v>2000</v>
      </c>
      <c r="DK45" s="41"/>
      <c r="DL45" s="41"/>
      <c r="DM45" s="41"/>
      <c r="DN45" s="41"/>
      <c r="DO45" s="41"/>
      <c r="DP45" s="38">
        <f t="shared" si="25"/>
        <v>0</v>
      </c>
      <c r="DQ45" s="41"/>
      <c r="DR45" s="41"/>
      <c r="DS45" s="41"/>
      <c r="DT45" s="41"/>
      <c r="DU45" s="41"/>
      <c r="DV45" s="41"/>
      <c r="DW45" s="38">
        <f t="shared" si="26"/>
        <v>0</v>
      </c>
      <c r="DX45" s="41"/>
      <c r="DY45" s="41"/>
      <c r="DZ45" s="41"/>
      <c r="EA45" s="38">
        <f t="shared" si="27"/>
        <v>0</v>
      </c>
      <c r="EB45" s="41"/>
      <c r="EC45" s="41"/>
      <c r="ED45" s="41"/>
      <c r="EE45" s="41"/>
      <c r="EF45" s="41"/>
      <c r="EG45" s="41"/>
      <c r="EH45" s="41"/>
      <c r="EI45" s="41"/>
      <c r="EJ45" s="41"/>
      <c r="EK45" s="38">
        <f>收入决算镇汇总!B45-B45</f>
        <v>-1265.4</v>
      </c>
      <c r="EL45" s="39">
        <f>收入决算镇汇总!C45-C45</f>
        <v>734.6</v>
      </c>
    </row>
    <row r="46" ht="24" hidden="1" customHeight="1" spans="1:142">
      <c r="A46" s="40" t="s">
        <v>312</v>
      </c>
      <c r="B46" s="38">
        <f t="shared" si="8"/>
        <v>1324.31</v>
      </c>
      <c r="C46" s="38">
        <f t="shared" si="9"/>
        <v>324.31</v>
      </c>
      <c r="D46" s="38">
        <f t="shared" si="10"/>
        <v>226.59</v>
      </c>
      <c r="E46" s="41"/>
      <c r="F46" s="41"/>
      <c r="G46" s="38">
        <f t="shared" si="11"/>
        <v>226.59</v>
      </c>
      <c r="H46" s="42"/>
      <c r="I46" s="42"/>
      <c r="J46" s="42"/>
      <c r="K46" s="42">
        <v>96.05</v>
      </c>
      <c r="L46" s="42">
        <v>130.54</v>
      </c>
      <c r="M46" s="38">
        <f t="shared" si="12"/>
        <v>0</v>
      </c>
      <c r="N46" s="41"/>
      <c r="O46" s="41"/>
      <c r="P46" s="41"/>
      <c r="Q46" s="41"/>
      <c r="R46" s="41"/>
      <c r="S46" s="38">
        <f t="shared" si="13"/>
        <v>27.16</v>
      </c>
      <c r="T46" s="41"/>
      <c r="U46" s="42">
        <v>19.14</v>
      </c>
      <c r="V46" s="42">
        <v>6.2</v>
      </c>
      <c r="W46" s="42"/>
      <c r="X46" s="42">
        <v>1.82</v>
      </c>
      <c r="Y46" s="38">
        <f t="shared" si="14"/>
        <v>8.73</v>
      </c>
      <c r="Z46" s="38">
        <f t="shared" si="15"/>
        <v>4.54</v>
      </c>
      <c r="AA46" s="41"/>
      <c r="AB46" s="41"/>
      <c r="AC46" s="41"/>
      <c r="AD46" s="41"/>
      <c r="AE46" s="41"/>
      <c r="AF46" s="41"/>
      <c r="AG46" s="41">
        <v>4.54</v>
      </c>
      <c r="AH46" s="38">
        <f t="shared" si="16"/>
        <v>1.9</v>
      </c>
      <c r="AI46" s="41"/>
      <c r="AJ46" s="42">
        <v>1.9</v>
      </c>
      <c r="AK46" s="42"/>
      <c r="AL46" s="42"/>
      <c r="AM46" s="42"/>
      <c r="AN46" s="42"/>
      <c r="AO46" s="42"/>
      <c r="AP46" s="42"/>
      <c r="AQ46" s="42"/>
      <c r="AR46" s="42">
        <v>0.9</v>
      </c>
      <c r="AS46" s="42">
        <v>0.09</v>
      </c>
      <c r="AT46" s="42">
        <v>1.3</v>
      </c>
      <c r="AU46" s="41"/>
      <c r="AV46" s="38">
        <f t="shared" si="28"/>
        <v>61.83</v>
      </c>
      <c r="AW46" s="38">
        <f t="shared" si="17"/>
        <v>0</v>
      </c>
      <c r="AX46" s="41"/>
      <c r="AY46" s="41"/>
      <c r="AZ46" s="41"/>
      <c r="BA46" s="41"/>
      <c r="BB46" s="41"/>
      <c r="BC46" s="41"/>
      <c r="BD46" s="41"/>
      <c r="BE46" s="41"/>
      <c r="BF46" s="38">
        <f t="shared" si="18"/>
        <v>0</v>
      </c>
      <c r="BG46" s="41"/>
      <c r="BH46" s="41"/>
      <c r="BI46" s="41"/>
      <c r="BJ46" s="41"/>
      <c r="BK46" s="41"/>
      <c r="BL46" s="38">
        <f t="shared" si="19"/>
        <v>0</v>
      </c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38">
        <f t="shared" si="20"/>
        <v>58.71</v>
      </c>
      <c r="BY46" s="41"/>
      <c r="BZ46" s="41">
        <v>0.65</v>
      </c>
      <c r="CA46" s="41">
        <v>41.35</v>
      </c>
      <c r="CB46" s="41"/>
      <c r="CC46" s="41"/>
      <c r="CD46" s="38">
        <f t="shared" si="21"/>
        <v>16.16</v>
      </c>
      <c r="CE46" s="41">
        <v>1.2</v>
      </c>
      <c r="CF46" s="41">
        <v>14.16</v>
      </c>
      <c r="CG46" s="41">
        <v>0.8</v>
      </c>
      <c r="CH46" s="41"/>
      <c r="CI46" s="41"/>
      <c r="CJ46" s="41">
        <v>0.55</v>
      </c>
      <c r="CK46" s="41"/>
      <c r="CL46" s="41"/>
      <c r="CM46" s="41"/>
      <c r="CN46" s="41">
        <v>3.12</v>
      </c>
      <c r="CO46" s="41"/>
      <c r="CP46" s="38">
        <f t="shared" si="22"/>
        <v>0</v>
      </c>
      <c r="CQ46" s="41"/>
      <c r="CR46" s="41"/>
      <c r="CS46" s="41"/>
      <c r="CT46" s="41"/>
      <c r="CU46" s="41"/>
      <c r="CV46" s="38">
        <f t="shared" si="23"/>
        <v>0</v>
      </c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38">
        <f t="shared" si="24"/>
        <v>1000</v>
      </c>
      <c r="DI46" s="41"/>
      <c r="DJ46" s="42">
        <v>1000</v>
      </c>
      <c r="DK46" s="41"/>
      <c r="DL46" s="41"/>
      <c r="DM46" s="41"/>
      <c r="DN46" s="41"/>
      <c r="DO46" s="41"/>
      <c r="DP46" s="38">
        <f t="shared" si="25"/>
        <v>0</v>
      </c>
      <c r="DQ46" s="41"/>
      <c r="DR46" s="41"/>
      <c r="DS46" s="41"/>
      <c r="DT46" s="41"/>
      <c r="DU46" s="41"/>
      <c r="DV46" s="41"/>
      <c r="DW46" s="38">
        <f t="shared" si="26"/>
        <v>0</v>
      </c>
      <c r="DX46" s="41"/>
      <c r="DY46" s="41"/>
      <c r="DZ46" s="41"/>
      <c r="EA46" s="38">
        <f t="shared" si="27"/>
        <v>0</v>
      </c>
      <c r="EB46" s="41"/>
      <c r="EC46" s="41"/>
      <c r="ED46" s="41"/>
      <c r="EE46" s="41"/>
      <c r="EF46" s="41"/>
      <c r="EG46" s="41"/>
      <c r="EH46" s="41"/>
      <c r="EI46" s="41"/>
      <c r="EJ46" s="41"/>
      <c r="EK46" s="38">
        <f>收入决算镇汇总!B46-B46</f>
        <v>-867.63</v>
      </c>
      <c r="EL46" s="39">
        <f>收入决算镇汇总!C46-C46</f>
        <v>132.37</v>
      </c>
    </row>
    <row r="47" ht="24" hidden="1" customHeight="1" spans="1:142">
      <c r="A47" s="40" t="s">
        <v>313</v>
      </c>
      <c r="B47" s="38">
        <f t="shared" si="8"/>
        <v>2696.85</v>
      </c>
      <c r="C47" s="38">
        <f t="shared" si="9"/>
        <v>696.85</v>
      </c>
      <c r="D47" s="38">
        <f t="shared" si="10"/>
        <v>313.24</v>
      </c>
      <c r="E47" s="41"/>
      <c r="F47" s="41"/>
      <c r="G47" s="38">
        <f t="shared" si="11"/>
        <v>313.24</v>
      </c>
      <c r="H47" s="42">
        <v>138.94</v>
      </c>
      <c r="I47" s="42"/>
      <c r="J47" s="42"/>
      <c r="K47" s="42">
        <v>141.8</v>
      </c>
      <c r="L47" s="42">
        <v>32.5</v>
      </c>
      <c r="M47" s="38">
        <f t="shared" si="12"/>
        <v>0</v>
      </c>
      <c r="N47" s="41"/>
      <c r="O47" s="41"/>
      <c r="P47" s="41"/>
      <c r="Q47" s="41"/>
      <c r="R47" s="41"/>
      <c r="S47" s="38">
        <f t="shared" si="13"/>
        <v>201.83</v>
      </c>
      <c r="T47" s="41"/>
      <c r="U47" s="42">
        <v>108.5</v>
      </c>
      <c r="V47" s="42">
        <v>82</v>
      </c>
      <c r="W47" s="42">
        <v>4.65</v>
      </c>
      <c r="X47" s="42">
        <v>6.68</v>
      </c>
      <c r="Y47" s="38">
        <f t="shared" si="14"/>
        <v>53.86</v>
      </c>
      <c r="Z47" s="38">
        <f t="shared" si="15"/>
        <v>6.87</v>
      </c>
      <c r="AA47" s="41"/>
      <c r="AB47" s="41">
        <v>6.87</v>
      </c>
      <c r="AC47" s="41"/>
      <c r="AD47" s="41"/>
      <c r="AE47" s="41"/>
      <c r="AF47" s="41"/>
      <c r="AG47" s="41"/>
      <c r="AH47" s="38">
        <f t="shared" si="16"/>
        <v>0</v>
      </c>
      <c r="AI47" s="41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1">
        <v>46.99</v>
      </c>
      <c r="AV47" s="38">
        <f t="shared" si="28"/>
        <v>97.6</v>
      </c>
      <c r="AW47" s="38">
        <f t="shared" si="17"/>
        <v>0</v>
      </c>
      <c r="AX47" s="41"/>
      <c r="AY47" s="41"/>
      <c r="AZ47" s="41"/>
      <c r="BA47" s="41"/>
      <c r="BB47" s="41"/>
      <c r="BC47" s="41"/>
      <c r="BD47" s="41"/>
      <c r="BE47" s="41"/>
      <c r="BF47" s="38">
        <f t="shared" si="18"/>
        <v>0</v>
      </c>
      <c r="BG47" s="41"/>
      <c r="BH47" s="41"/>
      <c r="BI47" s="41"/>
      <c r="BJ47" s="41"/>
      <c r="BK47" s="41"/>
      <c r="BL47" s="38">
        <f t="shared" si="19"/>
        <v>0</v>
      </c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38">
        <f t="shared" si="20"/>
        <v>97.6</v>
      </c>
      <c r="BY47" s="41"/>
      <c r="BZ47" s="41">
        <v>7.2</v>
      </c>
      <c r="CA47" s="41">
        <v>53.17</v>
      </c>
      <c r="CB47" s="41"/>
      <c r="CC47" s="41"/>
      <c r="CD47" s="38">
        <f t="shared" si="21"/>
        <v>36.03</v>
      </c>
      <c r="CE47" s="41">
        <v>2.75</v>
      </c>
      <c r="CF47" s="41">
        <v>32.28</v>
      </c>
      <c r="CG47" s="41">
        <v>1</v>
      </c>
      <c r="CH47" s="41">
        <v>1.2</v>
      </c>
      <c r="CI47" s="41"/>
      <c r="CJ47" s="41"/>
      <c r="CK47" s="41"/>
      <c r="CL47" s="41"/>
      <c r="CM47" s="41"/>
      <c r="CN47" s="41"/>
      <c r="CO47" s="41"/>
      <c r="CP47" s="38">
        <f t="shared" si="22"/>
        <v>30.32</v>
      </c>
      <c r="CQ47" s="41"/>
      <c r="CR47" s="41"/>
      <c r="CS47" s="41"/>
      <c r="CT47" s="41"/>
      <c r="CU47" s="41"/>
      <c r="CV47" s="38">
        <f t="shared" si="23"/>
        <v>0</v>
      </c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>
        <v>30.32</v>
      </c>
      <c r="DH47" s="38">
        <f t="shared" si="24"/>
        <v>2000</v>
      </c>
      <c r="DI47" s="41"/>
      <c r="DJ47" s="41">
        <v>2000</v>
      </c>
      <c r="DK47" s="41"/>
      <c r="DL47" s="41"/>
      <c r="DM47" s="41"/>
      <c r="DN47" s="41"/>
      <c r="DO47" s="41"/>
      <c r="DP47" s="38">
        <f t="shared" si="25"/>
        <v>0</v>
      </c>
      <c r="DQ47" s="41"/>
      <c r="DR47" s="41"/>
      <c r="DS47" s="41"/>
      <c r="DT47" s="41"/>
      <c r="DU47" s="41"/>
      <c r="DV47" s="41"/>
      <c r="DW47" s="38">
        <f t="shared" si="26"/>
        <v>0</v>
      </c>
      <c r="DX47" s="41"/>
      <c r="DY47" s="41"/>
      <c r="DZ47" s="41"/>
      <c r="EA47" s="38">
        <f t="shared" si="27"/>
        <v>0</v>
      </c>
      <c r="EB47" s="41"/>
      <c r="EC47" s="41"/>
      <c r="ED47" s="41"/>
      <c r="EE47" s="41"/>
      <c r="EF47" s="41"/>
      <c r="EG47" s="41"/>
      <c r="EH47" s="41"/>
      <c r="EI47" s="41"/>
      <c r="EJ47" s="41"/>
      <c r="EK47" s="38">
        <f>收入决算镇汇总!B47-B47</f>
        <v>-1359.34</v>
      </c>
      <c r="EL47" s="39">
        <f>收入决算镇汇总!C47-C47</f>
        <v>640.66</v>
      </c>
    </row>
    <row r="48" ht="24" hidden="1" customHeight="1" spans="1:142">
      <c r="A48" s="40" t="s">
        <v>314</v>
      </c>
      <c r="B48" s="38">
        <f t="shared" si="8"/>
        <v>268.07</v>
      </c>
      <c r="C48" s="38">
        <f t="shared" si="9"/>
        <v>268.07</v>
      </c>
      <c r="D48" s="38">
        <f t="shared" si="10"/>
        <v>94.78</v>
      </c>
      <c r="E48" s="41"/>
      <c r="F48" s="41"/>
      <c r="G48" s="38">
        <f t="shared" si="11"/>
        <v>94.78</v>
      </c>
      <c r="H48" s="42"/>
      <c r="I48" s="42">
        <v>0.47</v>
      </c>
      <c r="J48" s="42"/>
      <c r="K48" s="42">
        <v>89.08</v>
      </c>
      <c r="L48" s="42">
        <v>5.23</v>
      </c>
      <c r="M48" s="38">
        <f t="shared" si="12"/>
        <v>0</v>
      </c>
      <c r="N48" s="41"/>
      <c r="O48" s="41"/>
      <c r="P48" s="41"/>
      <c r="Q48" s="41"/>
      <c r="R48" s="41"/>
      <c r="S48" s="38">
        <f t="shared" si="13"/>
        <v>37.78</v>
      </c>
      <c r="T48" s="41"/>
      <c r="U48" s="42">
        <v>13.66</v>
      </c>
      <c r="V48" s="42">
        <v>22.7</v>
      </c>
      <c r="W48" s="42"/>
      <c r="X48" s="42">
        <v>1.42</v>
      </c>
      <c r="Y48" s="38">
        <f t="shared" si="14"/>
        <v>6.03</v>
      </c>
      <c r="Z48" s="38">
        <f t="shared" si="15"/>
        <v>4.64</v>
      </c>
      <c r="AA48" s="41"/>
      <c r="AB48" s="41"/>
      <c r="AC48" s="41"/>
      <c r="AD48" s="41"/>
      <c r="AE48" s="41"/>
      <c r="AF48" s="41"/>
      <c r="AG48" s="41">
        <v>4.64</v>
      </c>
      <c r="AH48" s="38">
        <f t="shared" si="16"/>
        <v>0.08</v>
      </c>
      <c r="AI48" s="41"/>
      <c r="AJ48" s="42"/>
      <c r="AK48" s="42"/>
      <c r="AL48" s="42">
        <v>0.08</v>
      </c>
      <c r="AM48" s="42"/>
      <c r="AN48" s="42"/>
      <c r="AO48" s="42"/>
      <c r="AP48" s="42"/>
      <c r="AQ48" s="42"/>
      <c r="AR48" s="42"/>
      <c r="AS48" s="42">
        <v>0.07</v>
      </c>
      <c r="AT48" s="42">
        <v>1.24</v>
      </c>
      <c r="AU48" s="41"/>
      <c r="AV48" s="38">
        <f t="shared" si="28"/>
        <v>129.48</v>
      </c>
      <c r="AW48" s="38">
        <f t="shared" si="17"/>
        <v>0</v>
      </c>
      <c r="AX48" s="41"/>
      <c r="AY48" s="41"/>
      <c r="AZ48" s="41"/>
      <c r="BA48" s="41"/>
      <c r="BB48" s="41"/>
      <c r="BC48" s="41"/>
      <c r="BD48" s="41"/>
      <c r="BE48" s="41"/>
      <c r="BF48" s="38">
        <f t="shared" si="18"/>
        <v>0</v>
      </c>
      <c r="BG48" s="41"/>
      <c r="BH48" s="41"/>
      <c r="BI48" s="41"/>
      <c r="BJ48" s="41"/>
      <c r="BK48" s="41"/>
      <c r="BL48" s="38">
        <f t="shared" si="19"/>
        <v>0</v>
      </c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38">
        <f t="shared" si="20"/>
        <v>125.87</v>
      </c>
      <c r="BY48" s="41"/>
      <c r="BZ48" s="41">
        <v>5.08</v>
      </c>
      <c r="CA48" s="41">
        <v>71.92</v>
      </c>
      <c r="CB48" s="41"/>
      <c r="CC48" s="41"/>
      <c r="CD48" s="38">
        <f t="shared" si="21"/>
        <v>46.37</v>
      </c>
      <c r="CE48" s="41">
        <v>2.83</v>
      </c>
      <c r="CF48" s="41">
        <v>43.54</v>
      </c>
      <c r="CG48" s="41"/>
      <c r="CH48" s="41"/>
      <c r="CI48" s="41"/>
      <c r="CJ48" s="41"/>
      <c r="CK48" s="41"/>
      <c r="CL48" s="41">
        <v>2.5</v>
      </c>
      <c r="CM48" s="41"/>
      <c r="CN48" s="41">
        <v>3.61</v>
      </c>
      <c r="CO48" s="41"/>
      <c r="CP48" s="38">
        <f t="shared" si="22"/>
        <v>0</v>
      </c>
      <c r="CQ48" s="41"/>
      <c r="CR48" s="41"/>
      <c r="CS48" s="41"/>
      <c r="CT48" s="41"/>
      <c r="CU48" s="41"/>
      <c r="CV48" s="38">
        <f t="shared" si="23"/>
        <v>0</v>
      </c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38">
        <f t="shared" si="24"/>
        <v>0</v>
      </c>
      <c r="DI48" s="41"/>
      <c r="DJ48" s="41"/>
      <c r="DK48" s="41"/>
      <c r="DL48" s="41"/>
      <c r="DM48" s="41"/>
      <c r="DN48" s="41"/>
      <c r="DO48" s="41"/>
      <c r="DP48" s="38">
        <f t="shared" si="25"/>
        <v>0</v>
      </c>
      <c r="DQ48" s="41"/>
      <c r="DR48" s="41"/>
      <c r="DS48" s="41"/>
      <c r="DT48" s="41"/>
      <c r="DU48" s="41"/>
      <c r="DV48" s="41"/>
      <c r="DW48" s="38">
        <f t="shared" si="26"/>
        <v>0</v>
      </c>
      <c r="DX48" s="41"/>
      <c r="DY48" s="41"/>
      <c r="DZ48" s="41"/>
      <c r="EA48" s="38">
        <f t="shared" si="27"/>
        <v>0</v>
      </c>
      <c r="EB48" s="41"/>
      <c r="EC48" s="41"/>
      <c r="ED48" s="41"/>
      <c r="EE48" s="41"/>
      <c r="EF48" s="41"/>
      <c r="EG48" s="41"/>
      <c r="EH48" s="41"/>
      <c r="EI48" s="41"/>
      <c r="EJ48" s="41"/>
      <c r="EK48" s="38">
        <f>收入决算镇汇总!B48-B48</f>
        <v>512.46</v>
      </c>
      <c r="EL48" s="39">
        <f>收入决算镇汇总!C48-C48</f>
        <v>512.46</v>
      </c>
    </row>
    <row r="49" ht="24" hidden="1" customHeight="1" spans="1:142">
      <c r="A49" s="40" t="s">
        <v>315</v>
      </c>
      <c r="B49" s="38">
        <f t="shared" si="8"/>
        <v>534.5</v>
      </c>
      <c r="C49" s="38">
        <f t="shared" si="9"/>
        <v>534.5</v>
      </c>
      <c r="D49" s="38">
        <f t="shared" si="10"/>
        <v>261.61</v>
      </c>
      <c r="E49" s="41"/>
      <c r="F49" s="41"/>
      <c r="G49" s="38">
        <f t="shared" si="11"/>
        <v>261.61</v>
      </c>
      <c r="H49" s="42"/>
      <c r="I49" s="42">
        <v>24.46</v>
      </c>
      <c r="J49" s="42">
        <v>0</v>
      </c>
      <c r="K49" s="42">
        <v>159.38</v>
      </c>
      <c r="L49" s="42">
        <v>77.77</v>
      </c>
      <c r="M49" s="38">
        <f t="shared" si="12"/>
        <v>0</v>
      </c>
      <c r="N49" s="41"/>
      <c r="O49" s="41"/>
      <c r="P49" s="41"/>
      <c r="Q49" s="41"/>
      <c r="R49" s="41"/>
      <c r="S49" s="38">
        <f t="shared" si="13"/>
        <v>106</v>
      </c>
      <c r="T49" s="41">
        <v>0</v>
      </c>
      <c r="U49" s="42">
        <v>92.77</v>
      </c>
      <c r="V49" s="42">
        <v>8</v>
      </c>
      <c r="W49" s="42">
        <v>0</v>
      </c>
      <c r="X49" s="42">
        <v>5.23</v>
      </c>
      <c r="Y49" s="38">
        <f t="shared" si="14"/>
        <v>2.38</v>
      </c>
      <c r="Z49" s="38">
        <f t="shared" si="15"/>
        <v>0</v>
      </c>
      <c r="AA49" s="41"/>
      <c r="AB49" s="41"/>
      <c r="AC49" s="41"/>
      <c r="AD49" s="41"/>
      <c r="AE49" s="41"/>
      <c r="AF49" s="41"/>
      <c r="AG49" s="41"/>
      <c r="AH49" s="38">
        <f t="shared" si="16"/>
        <v>0.54</v>
      </c>
      <c r="AI49" s="41">
        <v>0</v>
      </c>
      <c r="AJ49" s="42">
        <v>0.54</v>
      </c>
      <c r="AK49" s="42">
        <v>0</v>
      </c>
      <c r="AL49" s="42">
        <v>0</v>
      </c>
      <c r="AM49" s="42"/>
      <c r="AN49" s="42"/>
      <c r="AO49" s="42"/>
      <c r="AP49" s="42"/>
      <c r="AQ49" s="42"/>
      <c r="AR49" s="42"/>
      <c r="AS49" s="42"/>
      <c r="AT49" s="42">
        <v>0.92</v>
      </c>
      <c r="AU49" s="41">
        <v>0.92</v>
      </c>
      <c r="AV49" s="38">
        <f t="shared" si="28"/>
        <v>134.61</v>
      </c>
      <c r="AW49" s="38">
        <f t="shared" si="17"/>
        <v>0.34</v>
      </c>
      <c r="AX49" s="41"/>
      <c r="AY49" s="41"/>
      <c r="AZ49" s="41"/>
      <c r="BA49" s="41"/>
      <c r="BB49" s="41"/>
      <c r="BC49" s="41"/>
      <c r="BD49" s="41"/>
      <c r="BE49" s="41"/>
      <c r="BF49" s="38">
        <f t="shared" si="18"/>
        <v>0</v>
      </c>
      <c r="BG49" s="41"/>
      <c r="BH49" s="41"/>
      <c r="BI49" s="41"/>
      <c r="BJ49" s="41"/>
      <c r="BK49" s="41"/>
      <c r="BL49" s="38">
        <f t="shared" si="19"/>
        <v>0.34</v>
      </c>
      <c r="BM49" s="41"/>
      <c r="BN49" s="41"/>
      <c r="BO49" s="41"/>
      <c r="BP49" s="41">
        <v>0.34</v>
      </c>
      <c r="BQ49" s="41"/>
      <c r="BR49" s="41"/>
      <c r="BS49" s="41"/>
      <c r="BT49" s="41"/>
      <c r="BU49" s="41"/>
      <c r="BV49" s="41"/>
      <c r="BW49" s="41"/>
      <c r="BX49" s="38">
        <f t="shared" si="20"/>
        <v>134.27</v>
      </c>
      <c r="BY49" s="41">
        <v>0</v>
      </c>
      <c r="BZ49" s="41">
        <v>10.72</v>
      </c>
      <c r="CA49" s="41">
        <v>87.57</v>
      </c>
      <c r="CB49" s="41">
        <v>0</v>
      </c>
      <c r="CC49" s="41">
        <v>0.5</v>
      </c>
      <c r="CD49" s="38">
        <f t="shared" si="21"/>
        <v>35.48</v>
      </c>
      <c r="CE49" s="41">
        <v>0</v>
      </c>
      <c r="CF49" s="41">
        <v>33.89</v>
      </c>
      <c r="CG49" s="41">
        <v>1.59</v>
      </c>
      <c r="CH49" s="41">
        <v>0</v>
      </c>
      <c r="CI49" s="41"/>
      <c r="CJ49" s="41"/>
      <c r="CK49" s="41"/>
      <c r="CL49" s="41"/>
      <c r="CM49" s="41"/>
      <c r="CN49" s="41"/>
      <c r="CO49" s="41"/>
      <c r="CP49" s="38">
        <f t="shared" si="22"/>
        <v>29.9</v>
      </c>
      <c r="CQ49" s="41"/>
      <c r="CR49" s="41"/>
      <c r="CS49" s="41"/>
      <c r="CT49" s="41"/>
      <c r="CU49" s="41"/>
      <c r="CV49" s="38">
        <f t="shared" si="23"/>
        <v>0</v>
      </c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>
        <v>29.9</v>
      </c>
      <c r="DH49" s="38">
        <f t="shared" si="24"/>
        <v>0</v>
      </c>
      <c r="DI49" s="41"/>
      <c r="DJ49" s="41"/>
      <c r="DK49" s="41"/>
      <c r="DL49" s="41"/>
      <c r="DM49" s="41"/>
      <c r="DN49" s="41"/>
      <c r="DO49" s="41"/>
      <c r="DP49" s="38">
        <f t="shared" si="25"/>
        <v>0</v>
      </c>
      <c r="DQ49" s="41"/>
      <c r="DR49" s="41"/>
      <c r="DS49" s="41"/>
      <c r="DT49" s="41"/>
      <c r="DU49" s="41"/>
      <c r="DV49" s="41"/>
      <c r="DW49" s="38">
        <f t="shared" si="26"/>
        <v>0</v>
      </c>
      <c r="DX49" s="41"/>
      <c r="DY49" s="41"/>
      <c r="DZ49" s="41"/>
      <c r="EA49" s="38">
        <f t="shared" si="27"/>
        <v>0</v>
      </c>
      <c r="EB49" s="41"/>
      <c r="EC49" s="41"/>
      <c r="ED49" s="41"/>
      <c r="EE49" s="41"/>
      <c r="EF49" s="41"/>
      <c r="EG49" s="41"/>
      <c r="EH49" s="41"/>
      <c r="EI49" s="41"/>
      <c r="EJ49" s="41"/>
      <c r="EK49" s="38">
        <f>收入决算镇汇总!B49-B49</f>
        <v>76.15</v>
      </c>
      <c r="EL49" s="39">
        <f>收入决算镇汇总!C49-C49</f>
        <v>76.15</v>
      </c>
    </row>
    <row r="52" spans="1:142">
      <c r="A52" s="63" t="s">
        <v>253</v>
      </c>
    </row>
  </sheetData>
  <mergeCells count="158">
    <mergeCell ref="A1:EL1"/>
    <mergeCell ref="EH2:EL2"/>
    <mergeCell ref="E3:R3"/>
    <mergeCell ref="T3:X3"/>
    <mergeCell ref="Z3:AU3"/>
    <mergeCell ref="AW3:CO3"/>
    <mergeCell ref="CQ3:DG3"/>
    <mergeCell ref="DI3:DO3"/>
    <mergeCell ref="DQ3:DV3"/>
    <mergeCell ref="DX3:DZ3"/>
    <mergeCell ref="EB3:EJ3"/>
    <mergeCell ref="H4:L4"/>
    <mergeCell ref="N4:Q4"/>
    <mergeCell ref="AA4:AG4"/>
    <mergeCell ref="AI4:AL4"/>
    <mergeCell ref="AX4:BS4"/>
    <mergeCell ref="BY4:CL4"/>
    <mergeCell ref="CW4:DD4"/>
    <mergeCell ref="BG5:BJ5"/>
    <mergeCell ref="BM5:BS5"/>
    <mergeCell ref="CE5:CG5"/>
    <mergeCell ref="D8:R8"/>
    <mergeCell ref="S8:X8"/>
    <mergeCell ref="Y8:AU8"/>
    <mergeCell ref="AV8:CO8"/>
    <mergeCell ref="CP8:DG8"/>
    <mergeCell ref="DH8:DO8"/>
    <mergeCell ref="DP8:DV8"/>
    <mergeCell ref="DW8:DZ8"/>
    <mergeCell ref="EA8:EJ8"/>
    <mergeCell ref="A3:A6"/>
    <mergeCell ref="B3:B6"/>
    <mergeCell ref="C3:C6"/>
    <mergeCell ref="D3:D6"/>
    <mergeCell ref="E4:E6"/>
    <mergeCell ref="F4:F6"/>
    <mergeCell ref="G4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R4:R6"/>
    <mergeCell ref="S3:S6"/>
    <mergeCell ref="T4:T6"/>
    <mergeCell ref="U4:U6"/>
    <mergeCell ref="V4:V6"/>
    <mergeCell ref="W4:W6"/>
    <mergeCell ref="X4:X6"/>
    <mergeCell ref="Y3:Y6"/>
    <mergeCell ref="Z4:Z6"/>
    <mergeCell ref="AA5:AA6"/>
    <mergeCell ref="AB5:AB6"/>
    <mergeCell ref="AC5:AC6"/>
    <mergeCell ref="AD5:AD6"/>
    <mergeCell ref="AE5:AE6"/>
    <mergeCell ref="AF5:AF6"/>
    <mergeCell ref="AG5:AG6"/>
    <mergeCell ref="AH4:AH6"/>
    <mergeCell ref="AI5:AI6"/>
    <mergeCell ref="AJ5:AJ6"/>
    <mergeCell ref="AK5:AK6"/>
    <mergeCell ref="AL5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3:AV6"/>
    <mergeCell ref="AW4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K5:BK6"/>
    <mergeCell ref="BL5:BL6"/>
    <mergeCell ref="BT4:BT6"/>
    <mergeCell ref="BU4:BU6"/>
    <mergeCell ref="BV4:BV6"/>
    <mergeCell ref="BW4:BW6"/>
    <mergeCell ref="BX4:BX6"/>
    <mergeCell ref="BY5:BY6"/>
    <mergeCell ref="BZ5:BZ6"/>
    <mergeCell ref="CA5:CA6"/>
    <mergeCell ref="CB5:CB6"/>
    <mergeCell ref="CC5:CC6"/>
    <mergeCell ref="CD5:CD6"/>
    <mergeCell ref="CH5:CH6"/>
    <mergeCell ref="CI5:CI6"/>
    <mergeCell ref="CJ5:CJ6"/>
    <mergeCell ref="CK5:CK6"/>
    <mergeCell ref="CL5:CL6"/>
    <mergeCell ref="CM4:CM6"/>
    <mergeCell ref="CN4:CN6"/>
    <mergeCell ref="CO4:CO6"/>
    <mergeCell ref="CP3:CP6"/>
    <mergeCell ref="CQ4:CQ6"/>
    <mergeCell ref="CR4:CR6"/>
    <mergeCell ref="CS4:CS6"/>
    <mergeCell ref="CT4:CT6"/>
    <mergeCell ref="CU4:CU6"/>
    <mergeCell ref="CV4:CV6"/>
    <mergeCell ref="CW5:CW6"/>
    <mergeCell ref="CX5:CX6"/>
    <mergeCell ref="CY5:CY6"/>
    <mergeCell ref="CZ5:CZ6"/>
    <mergeCell ref="DA5:DA6"/>
    <mergeCell ref="DB5:DB6"/>
    <mergeCell ref="DC5:DC6"/>
    <mergeCell ref="DD5:DD6"/>
    <mergeCell ref="DE4:DE6"/>
    <mergeCell ref="DF4:DF6"/>
    <mergeCell ref="DG4:DG6"/>
    <mergeCell ref="DH3:DH6"/>
    <mergeCell ref="DI4:DI6"/>
    <mergeCell ref="DJ4:DJ6"/>
    <mergeCell ref="DK4:DK6"/>
    <mergeCell ref="DL4:DL6"/>
    <mergeCell ref="DM4:DM6"/>
    <mergeCell ref="DN4:DN6"/>
    <mergeCell ref="DO4:DO6"/>
    <mergeCell ref="DP3:DP6"/>
    <mergeCell ref="DQ4:DQ6"/>
    <mergeCell ref="DR4:DR6"/>
    <mergeCell ref="DS4:DS6"/>
    <mergeCell ref="DT4:DT6"/>
    <mergeCell ref="DU4:DU6"/>
    <mergeCell ref="DV4:DV6"/>
    <mergeCell ref="DW3:DW6"/>
    <mergeCell ref="DX4:DX6"/>
    <mergeCell ref="DY4:DY6"/>
    <mergeCell ref="DZ4:DZ6"/>
    <mergeCell ref="EA3:EA6"/>
    <mergeCell ref="EB4:EB6"/>
    <mergeCell ref="EC4:EC6"/>
    <mergeCell ref="ED4:ED6"/>
    <mergeCell ref="EE4:EE6"/>
    <mergeCell ref="EF4:EF6"/>
    <mergeCell ref="EG4:EG6"/>
    <mergeCell ref="EH4:EH6"/>
    <mergeCell ref="EI4:EI6"/>
    <mergeCell ref="EJ4:EJ6"/>
    <mergeCell ref="EK3:EK6"/>
    <mergeCell ref="EL3:EL6"/>
  </mergeCells>
  <pageMargins left="0.75" right="0.75" top="1" bottom="1" header="0.5" footer="0.5"/>
  <pageSetup paperSize="1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对照表</vt:lpstr>
      <vt:lpstr>村委会与社区资金收入镇汇总表及村填写</vt:lpstr>
      <vt:lpstr>村委会与社区资金支出镇汇总表及村填写</vt:lpstr>
      <vt:lpstr>收入决算镇汇总</vt:lpstr>
      <vt:lpstr>支出决算镇汇总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第一网格</cp:lastModifiedBy>
  <dcterms:created xsi:type="dcterms:W3CDTF">2026-02-25T09:54:00Z</dcterms:created>
  <dcterms:modified xsi:type="dcterms:W3CDTF">2026-04-02T07:31:33Z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EFE600384C8B4EB889FC8F57459A6F4F_12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